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85" windowWidth="15330" windowHeight="3150" tabRatio="597" activeTab="0"/>
  </bookViews>
  <sheets>
    <sheet name="2021Q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'2021Q2'!$A$1:$M$227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<sst xmlns="http://schemas.openxmlformats.org/spreadsheetml/2006/main" count="224" uniqueCount="192">
  <si>
    <t xml:space="preserve">Taiwan Mobile Co., Ltd. </t>
  </si>
  <si>
    <t>Consolidated Historical Key Numbers</t>
  </si>
  <si>
    <t>Non-controlling interests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</si>
  <si>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</si>
  <si>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</si>
  <si>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</si>
  <si>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CONSOLIDATED STATEMENTS OF COMPREHENSIVE INCOME</t>
  </si>
  <si>
    <t>GROSS PROFIT FROM OPERATIONS</t>
  </si>
  <si>
    <t>Administrative</t>
  </si>
  <si>
    <t>Expected credit loss</t>
  </si>
  <si>
    <t>Total operating expenses</t>
  </si>
  <si>
    <t>OPERATING INCOME</t>
  </si>
  <si>
    <t>NON-OPERATING INCOME AND EXPENSES</t>
  </si>
  <si>
    <t>Share of profit (loss) of associates accounted for using equity method</t>
  </si>
  <si>
    <t>Total non-operating income and expenses</t>
  </si>
  <si>
    <t>PROFIT BEFORE TAX</t>
  </si>
  <si>
    <t>OTHER COMPREHENSIVE INCOME (LOSS)</t>
  </si>
  <si>
    <t>Items that will not be reclassified subsequently to profit or loss</t>
  </si>
  <si>
    <t>Other comprehensive income (loss) (after tax)</t>
  </si>
  <si>
    <t>Owners of the parent</t>
  </si>
  <si>
    <t>Basic earnings per share</t>
  </si>
  <si>
    <t>Diluted earnings per share</t>
  </si>
  <si>
    <t>OPERATING REVENUES</t>
  </si>
  <si>
    <t>OPERATING COSTS</t>
  </si>
  <si>
    <t>OPERATING EXPENSES</t>
  </si>
  <si>
    <t>Other income</t>
  </si>
  <si>
    <t>Other gains and losses, net</t>
  </si>
  <si>
    <t>Finance costs</t>
  </si>
  <si>
    <t>INCOME TAX EXPENSE</t>
  </si>
  <si>
    <t>EARNINGS PER SHARE</t>
  </si>
  <si>
    <t>Q1</t>
  </si>
  <si>
    <t>Q2</t>
  </si>
  <si>
    <t>Q3</t>
  </si>
  <si>
    <t>(Expressed in Thousand of New Taiwan Dollars Except Earning Per Share)</t>
  </si>
  <si>
    <t>CONSOLIDATED BALANCE SHEETS</t>
  </si>
  <si>
    <t>(Expressed in Thousand of New Taiwan Dollars)</t>
  </si>
  <si>
    <t>CURRENT ASSETS</t>
  </si>
  <si>
    <t>CURRENT LIABILITIES</t>
  </si>
  <si>
    <t>Current tax liabilities</t>
  </si>
  <si>
    <t>Advance receipts</t>
  </si>
  <si>
    <t>Other current liabilities</t>
  </si>
  <si>
    <t>Total current liabilities</t>
  </si>
  <si>
    <t>Assets held for sale</t>
  </si>
  <si>
    <t>NON-CURRENT LIABILITIES</t>
  </si>
  <si>
    <t>Other current assets</t>
  </si>
  <si>
    <t>Total current assets</t>
  </si>
  <si>
    <t>NON-CURRENT ASSETS</t>
  </si>
  <si>
    <t>Net defined benefit liabilities</t>
  </si>
  <si>
    <t>Guarantee deposits</t>
  </si>
  <si>
    <t>Other non-current liabilities</t>
  </si>
  <si>
    <t>Total non-current liabilities</t>
  </si>
  <si>
    <t xml:space="preserve">Investments accounted for using equity method </t>
  </si>
  <si>
    <t xml:space="preserve">    Total liabilities</t>
  </si>
  <si>
    <t>Common stock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</si>
  <si>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</si>
  <si>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</si>
  <si>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</si>
  <si>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</si>
  <si>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</si>
  <si>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</si>
  <si>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Total non-current assets</t>
  </si>
  <si>
    <t xml:space="preserve">    Total equity</t>
  </si>
  <si>
    <t>TOTAL</t>
  </si>
  <si>
    <t xml:space="preserve">Cash and cash equivalents </t>
  </si>
  <si>
    <t xml:space="preserve">Contract assets </t>
  </si>
  <si>
    <t xml:space="preserve">Other receivables </t>
  </si>
  <si>
    <t xml:space="preserve">Inventories </t>
  </si>
  <si>
    <t xml:space="preserve">Prepayments </t>
  </si>
  <si>
    <t xml:space="preserve">Other financial assets </t>
  </si>
  <si>
    <t xml:space="preserve">Property, plant and equipment </t>
  </si>
  <si>
    <t xml:space="preserve">Concessions </t>
  </si>
  <si>
    <t xml:space="preserve">Goodwill </t>
  </si>
  <si>
    <t xml:space="preserve">Incremental costs of obtaining a contract </t>
  </si>
  <si>
    <t xml:space="preserve">Other non-current assets </t>
  </si>
  <si>
    <t xml:space="preserve">Short-term borrowings </t>
  </si>
  <si>
    <t xml:space="preserve">Short-term notes and bills payable </t>
  </si>
  <si>
    <t xml:space="preserve">Contract liabilities </t>
  </si>
  <si>
    <t xml:space="preserve">Accounts payable due to related parties </t>
  </si>
  <si>
    <t xml:space="preserve">Other payables </t>
  </si>
  <si>
    <t xml:space="preserve">Provisions </t>
  </si>
  <si>
    <t xml:space="preserve">Long-term liabilities, current portion </t>
  </si>
  <si>
    <t xml:space="preserve">Bonds payable </t>
  </si>
  <si>
    <t xml:space="preserve">Long-term borrowings </t>
  </si>
  <si>
    <t xml:space="preserve">EQUITY ATTRIBUTABLE TO OWNERS OF THE PARENT </t>
  </si>
  <si>
    <t>CONSOLIDATED STATEMENTS OF CASH FLOWS</t>
  </si>
  <si>
    <t>CASH FLOWS FROM OPERATING ACTIVITIES</t>
  </si>
  <si>
    <t>Profit before tax</t>
  </si>
  <si>
    <t>Depreciation expense</t>
  </si>
  <si>
    <t>Amortization expense</t>
  </si>
  <si>
    <t>Loss on disposal of property, plant and equipment, net</t>
  </si>
  <si>
    <t>Interest income</t>
  </si>
  <si>
    <t>Valuation (gain) loss on financial assets and liabilities at fair value through profit or loss</t>
  </si>
  <si>
    <t>Others</t>
  </si>
  <si>
    <t>Changes in operating assets and liabilities</t>
  </si>
  <si>
    <t>Contract assets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</si>
  <si>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</si>
  <si>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</si>
  <si>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</si>
  <si>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</si>
  <si>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</si>
  <si>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</si>
  <si>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Accounts payable due to related parties</t>
  </si>
  <si>
    <t>Other payables</t>
  </si>
  <si>
    <t>Provisions</t>
  </si>
  <si>
    <t>Interest received</t>
  </si>
  <si>
    <t>Interest paid</t>
  </si>
  <si>
    <t>Net cash generated from operating activities</t>
  </si>
  <si>
    <t>CASH FLOWS FROM INVESTING ACTIVITIES</t>
  </si>
  <si>
    <t>Acquisition of property, plant and equipment</t>
  </si>
  <si>
    <t>Acquisition of intangible assets</t>
  </si>
  <si>
    <t>Increase in prepayments for equipment</t>
  </si>
  <si>
    <t>Proceeds from disposal of property, plant and equipment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</si>
  <si>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</si>
  <si>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</si>
  <si>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</si>
  <si>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</si>
  <si>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</si>
  <si>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</si>
  <si>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</si>
  <si>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</si>
  <si>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Repayment of long-term borrowings</t>
  </si>
  <si>
    <t>Increase in guarantee deposits received</t>
  </si>
  <si>
    <t>Decrease in guarantee deposits received</t>
  </si>
  <si>
    <t>Net cash used in financing activities</t>
  </si>
  <si>
    <t>EFFECT OF EXCHANGE RATE CHANGES ON CASH AND EQUIVALENTS</t>
  </si>
  <si>
    <t>NET INCREASE IN CASH AND CASH EQUIVALENTS</t>
  </si>
  <si>
    <t>CASH AND CASH EQUIVALENTS AT BEGINNING OF PERIOD</t>
  </si>
  <si>
    <t>CASH AND CASH EQUIVALENTS AT END OF PERIOD</t>
  </si>
  <si>
    <t>Dividend received</t>
  </si>
  <si>
    <t xml:space="preserve">Other current liabilities </t>
  </si>
  <si>
    <t xml:space="preserve">Total equity attributable to owners of the parent </t>
  </si>
  <si>
    <t>Treasury stock</t>
  </si>
  <si>
    <t>Dividend income</t>
  </si>
  <si>
    <t>Acquisition of investments accounted for using equity method</t>
  </si>
  <si>
    <t>Proceeds from issue of bonds</t>
  </si>
  <si>
    <t>Share of (profit) loss of associates accounted for using equity method</t>
  </si>
  <si>
    <t>-</t>
  </si>
  <si>
    <t>Capital collected in advance</t>
  </si>
  <si>
    <t xml:space="preserve">Dividends payable </t>
  </si>
  <si>
    <t>Increase (decrease) in short-term notes and bills payable</t>
  </si>
  <si>
    <t>Cash dividends paid (including paid to non-controlling interests)</t>
  </si>
  <si>
    <t xml:space="preserve">Financial assets at fair value through other comprehensive income </t>
  </si>
  <si>
    <t>Increase (decrease) in advanced receipts from assets disposals</t>
  </si>
  <si>
    <t xml:space="preserve">Other intangible assets </t>
  </si>
  <si>
    <t xml:space="preserve">Lease liabilities </t>
  </si>
  <si>
    <t xml:space="preserve">Right-of-use assets </t>
  </si>
  <si>
    <t>Acquisition of right-of-use assets</t>
  </si>
  <si>
    <t>Increase in prepayments for investment</t>
  </si>
  <si>
    <t>Repayment of the principal portion of lease liabilities</t>
  </si>
  <si>
    <t xml:space="preserve">Investment properties </t>
  </si>
  <si>
    <t>CF check</t>
  </si>
  <si>
    <t>BS check</t>
  </si>
  <si>
    <t xml:space="preserve">Notes and accounts receivable, net </t>
  </si>
  <si>
    <t>Other current assets</t>
  </si>
  <si>
    <t xml:space="preserve">NON-CONTROLLING INTERESTS </t>
  </si>
  <si>
    <t>Notes and accounts payable</t>
  </si>
  <si>
    <t>Notes and accounts receivable</t>
  </si>
  <si>
    <r>
      <t>OTHER INCOME AND EXPENSES</t>
    </r>
    <r>
      <rPr>
        <sz val="12"/>
        <rFont val="細明體"/>
        <family val="3"/>
      </rPr>
      <t>，</t>
    </r>
    <r>
      <rPr>
        <sz val="12"/>
        <rFont val="Book Antiqua"/>
        <family val="1"/>
      </rPr>
      <t>NET</t>
    </r>
  </si>
  <si>
    <t>NET PROFIT</t>
  </si>
  <si>
    <t>Remeasurements of defined benefit plans</t>
  </si>
  <si>
    <t>TOTAL COMPREHENSIVE INCOME</t>
  </si>
  <si>
    <t>Adjustments for:</t>
  </si>
  <si>
    <t>NET PROFIT ATTRIBUTABLE TO:</t>
  </si>
  <si>
    <t>TOTAL  COMPREHENSIVE INCOME ATTRIBUTABLE TO:</t>
  </si>
  <si>
    <t>Impairment loss on intangible assets</t>
  </si>
  <si>
    <t>Q4</t>
  </si>
  <si>
    <t>Q1</t>
  </si>
  <si>
    <t>Q2</t>
  </si>
  <si>
    <t>Q3</t>
  </si>
  <si>
    <t>Q4</t>
  </si>
  <si>
    <t>Q1~Q4</t>
  </si>
  <si>
    <t>Research and development</t>
  </si>
  <si>
    <t>Acquisition of financial assets at fair value through other comprehensive income</t>
  </si>
  <si>
    <t>Interest income</t>
  </si>
  <si>
    <t>Proceeds from disposal of intangible assets</t>
  </si>
  <si>
    <t>Disposal of financial assets at fair value through other comprehensive income</t>
  </si>
  <si>
    <t>Amortization of incremental costs of obtaining a contract</t>
  </si>
  <si>
    <t>Gain on disposal of investments accounted for using equity method</t>
  </si>
  <si>
    <t xml:space="preserve">Notes and accounts receivable due from related parties </t>
  </si>
  <si>
    <t>Q1~Q4</t>
  </si>
  <si>
    <t>Notes and accounts receivable due from related parties</t>
  </si>
  <si>
    <t>Disposal of investments accounted for equity method</t>
  </si>
  <si>
    <t>Loss(Gain) on disposal of intangible assets</t>
  </si>
  <si>
    <t>Deferred tax liabilities</t>
  </si>
  <si>
    <t>Deferred tax assets</t>
  </si>
  <si>
    <t>Income taxes (paid) received</t>
  </si>
  <si>
    <t>Share of other comprehensive income (loss) of associates accounted for using equity method</t>
  </si>
  <si>
    <t>Marketing</t>
  </si>
  <si>
    <t>Unrealized gain (loss) on financial assets at fair value through other comprehensive income</t>
  </si>
  <si>
    <t>Proceeds from long-term borrowings</t>
  </si>
  <si>
    <t>Cash inflows generated by operating activities</t>
  </si>
  <si>
    <t>f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</si>
</sst>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General_)"/>
    <numFmt numFmtId="178" formatCode="0.0%"/>
    <numFmt numFmtId="179" formatCode="#,##0.000_);[Red]\(#,##0.000\)"/>
    <numFmt numFmtId="180" formatCode="0_);[Red]\(0\)"/>
    <numFmt numFmtId="181" formatCode="0_);\(0\)"/>
    <numFmt numFmtId="182" formatCode="0.00_)"/>
    <numFmt numFmtId="183" formatCode="#,##0.00_);[Red]\(#,##0.00\)"/>
    <numFmt numFmtId="184" formatCode="#,##0.0_);[Red]\(#,##0.0\)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,_);\(#,###,\)"/>
    <numFmt numFmtId="195" formatCode="_(* #,##0_);_(* \(#,##0\);_(* &quot;-&quot;_);_(@_)"/>
    <numFmt numFmtId="196" formatCode="[$-404]AM/PM\ hh:mm:ss"/>
    <numFmt numFmtId="197" formatCode="0_ "/>
    <numFmt numFmtId="198" formatCode="0.00_ "/>
    <numFmt numFmtId="199" formatCode="#,##0_ "/>
    <numFmt numFmtId="200" formatCode="m&quot;月&quot;d&quot;日&quot;"/>
    <numFmt numFmtId="201" formatCode="_-[$€-2]* #,##0.00_-;\-[$€-2]* #,##0.00_-;_-[$€-2]* &quot;-&quot;??_-"/>
    <numFmt numFmtId="202" formatCode="#,##0,_);\-\(#,##0,000\)"/>
    <numFmt numFmtId="203" formatCode="#,##0,_);\(#,##0\)"/>
    <numFmt numFmtId="204" formatCode="_-* #,##0.00000_-;\-* #,##0.00000_-;_-* &quot;-&quot;??_-;_-@_-"/>
    <numFmt numFmtId="205" formatCode="_(* #,##0_);_(* \(#,##0\);_(* &quot;-&quot;??_);_(@_)"/>
    <numFmt numFmtId="206" formatCode="_-&quot;£&quot;* #,##0.00_-;\-&quot;£&quot;* #,##0.00_-;_-&quot;£&quot;* &quot;-&quot;??_-;_-@_-"/>
    <numFmt numFmtId="207" formatCode="_(* #,##0,_);_(* \(#,##0,\);_(* &quot;-&quot;??_);_(@_)"/>
    <numFmt numFmtId="208" formatCode="_(* \(#,##0,\)_);_(* #,##0,;_(* &quot;-&quot;??_);_(@_)"/>
    <numFmt numFmtId="209" formatCode="_-&quot;£&quot;* #,##0_-;\-&quot;£&quot;* #,##0_-;_-&quot;£&quot;* &quot;-&quot;_-;_-@_-"/>
    <numFmt numFmtId="210" formatCode="mm/dd/yy"/>
    <numFmt numFmtId="211" formatCode="#,##0;\-#,##0;&quot;-&quot;"/>
    <numFmt numFmtId="212" formatCode="0.00_);[Red]\(0.00\)"/>
    <numFmt numFmtId="213" formatCode="0.0000%"/>
    <numFmt numFmtId="214" formatCode="0.000%"/>
    <numFmt numFmtId="215" formatCode="_-* #,##0.000_-;\-* #,##0.000_-;_-* &quot;-&quot;???_-;_-@_-"/>
    <numFmt numFmtId="216" formatCode="_-* #,##0.0_-;\-* #,##0.0_-;_-* &quot;-&quot;?_-;_-@_-"/>
    <numFmt numFmtId="217" formatCode="\(0.00%\)"/>
    <numFmt numFmtId="218" formatCode="#,##0,_);[Red]\(#,##0,\)"/>
    <numFmt numFmtId="219" formatCode="_-* #,##0.000_-;\-* #,##0.000_-;_-* &quot;-&quot;??_-;_-@_-"/>
    <numFmt numFmtId="220" formatCode="_-* #,##0.0000_-;\-* #,##0.0000_-;_-* &quot;-&quot;??_-;_-@_-"/>
    <numFmt numFmtId="221" formatCode="#,###\-_);\(#,###\-\)"/>
    <numFmt numFmtId="222" formatCode="_-* #,##0.000000_-;\-* #,##0.000000_-;_-* &quot;-&quot;??_-;_-@_-"/>
    <numFmt numFmtId="223" formatCode="0.00,_);[Red]\(0.00,\)"/>
    <numFmt numFmtId="224" formatCode="#,##0.0,_);[Red]\(#,##0.0,\)"/>
    <numFmt numFmtId="225" formatCode="#,##0.00,_);[Red]\(#,##0.00,\)"/>
    <numFmt numFmtId="226" formatCode="0.0_ "/>
    <numFmt numFmtId="227" formatCode="#,###,"/>
    <numFmt numFmtId="228" formatCode="#,###,;\(#,###,\)"/>
    <numFmt numFmtId="229" formatCode="#,##0;\(#,##0\)"/>
    <numFmt numFmtId="230" formatCode="0.000_ "/>
    <numFmt numFmtId="231" formatCode="#,###.0,;\(#,###.0,\)"/>
    <numFmt numFmtId="232" formatCode="#,###.00,;\(#,###.00,\)"/>
    <numFmt numFmtId="233" formatCode="#,###.0,"/>
    <numFmt numFmtId="234" formatCode="#,###.00,"/>
    <numFmt numFmtId="235" formatCode="#,##0,_);\(#,##0,\)"/>
    <numFmt numFmtId="236" formatCode="[$€-2]\ #,##0.00_);[Red]\([$€-2]\ #,##0.00\)"/>
    <numFmt numFmtId="237" formatCode="#,##0.00_ "/>
    <numFmt numFmtId="238" formatCode="_(* #,##0.0_);_(* \(#,##0.0\);_(* &quot;-&quot;_);_(@_)"/>
    <numFmt numFmtId="239" formatCode="_(* #,##0.00_);_(* \(#,##0.00\);_(* &quot;-&quot;_);_(@_)"/>
  </numFmts>
  <fonts count="68"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name val="細明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07" fontId="3" fillId="0" borderId="0" applyFont="0" applyFill="0" applyBorder="0">
      <alignment/>
      <protection/>
    </xf>
    <xf numFmtId="208" fontId="9" fillId="0" borderId="0" applyFont="0" applyFill="0" applyBorder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211" fontId="12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Alignment="0">
      <protection/>
    </xf>
    <xf numFmtId="42" fontId="3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15" fillId="0" borderId="0" applyNumberFormat="0" applyAlignment="0">
      <protection/>
    </xf>
    <xf numFmtId="201" fontId="10" fillId="0" borderId="0" applyFont="0" applyFill="0" applyBorder="0" applyAlignment="0" applyProtection="0"/>
    <xf numFmtId="38" fontId="4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3">
      <alignment horizontal="center"/>
      <protection/>
    </xf>
    <xf numFmtId="0" fontId="17" fillId="0" borderId="0">
      <alignment horizontal="center"/>
      <protection/>
    </xf>
    <xf numFmtId="10" fontId="4" fillId="21" borderId="4" applyNumberFormat="0" applyBorder="0" applyAlignment="0" applyProtection="0"/>
    <xf numFmtId="205" fontId="18" fillId="22" borderId="0" applyNumberFormat="0" applyBorder="0">
      <alignment horizontal="center"/>
      <protection locked="0"/>
    </xf>
    <xf numFmtId="0" fontId="19" fillId="0" borderId="0">
      <alignment/>
      <protection/>
    </xf>
    <xf numFmtId="182" fontId="5" fillId="0" borderId="0">
      <alignment/>
      <protection/>
    </xf>
    <xf numFmtId="0" fontId="10" fillId="0" borderId="0">
      <alignment/>
      <protection/>
    </xf>
    <xf numFmtId="14" fontId="1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20" fillId="23" borderId="0" applyNumberFormat="0" applyFont="0" applyBorder="0" applyAlignment="0">
      <protection/>
    </xf>
    <xf numFmtId="210" fontId="21" fillId="0" borderId="0" applyNumberFormat="0" applyFill="0" applyBorder="0" applyAlignment="0" applyProtection="0"/>
    <xf numFmtId="0" fontId="20" fillId="1" borderId="2" applyNumberFormat="0" applyFont="0" applyAlignment="0">
      <protection/>
    </xf>
    <xf numFmtId="0" fontId="22" fillId="0" borderId="0" applyNumberFormat="0" applyFill="0" applyBorder="0" applyAlignment="0">
      <protection/>
    </xf>
    <xf numFmtId="0" fontId="0" fillId="0" borderId="0">
      <alignment/>
      <protection/>
    </xf>
    <xf numFmtId="40" fontId="23" fillId="0" borderId="0" applyBorder="0">
      <alignment horizontal="right"/>
      <protection/>
    </xf>
    <xf numFmtId="20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5" applyNumberFormat="0" applyFill="0" applyAlignment="0" applyProtection="0"/>
    <xf numFmtId="0" fontId="55" fillId="25" borderId="0" applyNumberFormat="0" applyBorder="0" applyAlignment="0" applyProtection="0"/>
    <xf numFmtId="9" fontId="0" fillId="0" borderId="0" applyFont="0" applyFill="0" applyBorder="0" applyAlignment="0" applyProtection="0"/>
    <xf numFmtId="0" fontId="56" fillId="26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7" fillId="0" borderId="7" applyNumberFormat="0" applyFill="0" applyAlignment="0" applyProtection="0"/>
    <xf numFmtId="0" fontId="0" fillId="27" borderId="8" applyNumberFormat="0" applyFont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63" fillId="34" borderId="6" applyNumberFormat="0" applyAlignment="0" applyProtection="0"/>
    <xf numFmtId="0" fontId="64" fillId="26" borderId="12" applyNumberFormat="0" applyAlignment="0" applyProtection="0"/>
    <xf numFmtId="0" fontId="26" fillId="0" borderId="0" applyNumberFormat="0" applyFill="0" applyBorder="0" applyAlignment="0" applyProtection="0"/>
    <xf numFmtId="0" fontId="65" fillId="35" borderId="13" applyNumberFormat="0" applyAlignment="0" applyProtection="0"/>
    <xf numFmtId="0" fontId="66" fillId="36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13" borderId="4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9" fillId="37" borderId="0" xfId="0" applyFont="1" applyFill="1" applyAlignment="1">
      <alignment/>
    </xf>
    <xf numFmtId="0" fontId="29" fillId="37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13" borderId="4" xfId="0" applyFont="1" applyFill="1" applyBorder="1" applyAlignment="1">
      <alignment horizontal="center"/>
    </xf>
    <xf numFmtId="195" fontId="29" fillId="0" borderId="0" xfId="0" applyNumberFormat="1" applyFont="1" applyAlignment="1">
      <alignment horizontal="center"/>
    </xf>
    <xf numFmtId="185" fontId="29" fillId="0" borderId="2" xfId="0" applyNumberFormat="1" applyFont="1" applyFill="1" applyBorder="1" applyAlignment="1">
      <alignment vertical="center"/>
    </xf>
    <xf numFmtId="41" fontId="29" fillId="0" borderId="2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85" fontId="30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195" fontId="30" fillId="0" borderId="0" xfId="0" applyNumberFormat="1" applyFont="1" applyAlignment="1">
      <alignment horizontal="center"/>
    </xf>
    <xf numFmtId="185" fontId="30" fillId="0" borderId="14" xfId="0" applyNumberFormat="1" applyFont="1" applyFill="1" applyBorder="1" applyAlignment="1">
      <alignment vertical="center"/>
    </xf>
    <xf numFmtId="41" fontId="30" fillId="0" borderId="14" xfId="0" applyNumberFormat="1" applyFont="1" applyFill="1" applyBorder="1" applyAlignment="1">
      <alignment vertical="center"/>
    </xf>
    <xf numFmtId="185" fontId="29" fillId="0" borderId="14" xfId="0" applyNumberFormat="1" applyFont="1" applyFill="1" applyBorder="1" applyAlignment="1">
      <alignment vertical="center"/>
    </xf>
    <xf numFmtId="41" fontId="29" fillId="0" borderId="14" xfId="0" applyNumberFormat="1" applyFont="1" applyFill="1" applyBorder="1" applyAlignment="1">
      <alignment vertical="center"/>
    </xf>
    <xf numFmtId="187" fontId="29" fillId="0" borderId="15" xfId="0" applyNumberFormat="1" applyFont="1" applyFill="1" applyBorder="1" applyAlignment="1">
      <alignment vertical="center"/>
    </xf>
    <xf numFmtId="187" fontId="29" fillId="0" borderId="14" xfId="0" applyNumberFormat="1" applyFont="1" applyFill="1" applyBorder="1" applyAlignment="1">
      <alignment vertical="center"/>
    </xf>
    <xf numFmtId="15" fontId="29" fillId="13" borderId="4" xfId="0" applyNumberFormat="1" applyFont="1" applyFill="1" applyBorder="1" applyAlignment="1">
      <alignment horizontal="center"/>
    </xf>
    <xf numFmtId="195" fontId="30" fillId="0" borderId="2" xfId="0" applyNumberFormat="1" applyFont="1" applyBorder="1" applyAlignment="1">
      <alignment horizontal="center"/>
    </xf>
    <xf numFmtId="195" fontId="30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5" fontId="30" fillId="0" borderId="16" xfId="0" applyNumberFormat="1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4"/>
    </xf>
    <xf numFmtId="195" fontId="29" fillId="0" borderId="17" xfId="0" applyNumberFormat="1" applyFont="1" applyBorder="1" applyAlignment="1">
      <alignment horizontal="center"/>
    </xf>
    <xf numFmtId="195" fontId="30" fillId="0" borderId="17" xfId="0" applyNumberFormat="1" applyFont="1" applyBorder="1" applyAlignment="1">
      <alignment horizontal="center"/>
    </xf>
    <xf numFmtId="195" fontId="30" fillId="0" borderId="1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5" fontId="29" fillId="0" borderId="0" xfId="0" applyNumberFormat="1" applyFont="1" applyBorder="1" applyAlignment="1">
      <alignment horizontal="center"/>
    </xf>
    <xf numFmtId="41" fontId="30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1"/>
    </xf>
    <xf numFmtId="185" fontId="29" fillId="0" borderId="17" xfId="0" applyNumberFormat="1" applyFont="1" applyFill="1" applyBorder="1" applyAlignment="1">
      <alignment vertical="center"/>
    </xf>
    <xf numFmtId="195" fontId="29" fillId="0" borderId="16" xfId="0" applyNumberFormat="1" applyFont="1" applyBorder="1" applyAlignment="1">
      <alignment horizontal="center"/>
    </xf>
    <xf numFmtId="195" fontId="29" fillId="0" borderId="2" xfId="0" applyNumberFormat="1" applyFont="1" applyBorder="1" applyAlignment="1">
      <alignment horizontal="center"/>
    </xf>
    <xf numFmtId="195" fontId="29" fillId="0" borderId="0" xfId="0" applyNumberFormat="1" applyFont="1" applyAlignment="1">
      <alignment horizontal="right"/>
    </xf>
    <xf numFmtId="195" fontId="29" fillId="0" borderId="0" xfId="0" applyNumberFormat="1" applyFont="1" applyAlignment="1">
      <alignment/>
    </xf>
    <xf numFmtId="239" fontId="29" fillId="0" borderId="15" xfId="0" applyNumberFormat="1" applyFont="1" applyFill="1" applyBorder="1" applyAlignment="1">
      <alignment vertical="center"/>
    </xf>
    <xf numFmtId="239" fontId="29" fillId="0" borderId="14" xfId="0" applyNumberFormat="1" applyFont="1" applyFill="1" applyBorder="1" applyAlignment="1">
      <alignment vertical="center"/>
    </xf>
    <xf numFmtId="3" fontId="33" fillId="0" borderId="0" xfId="0" applyNumberFormat="1" applyFont="1" applyAlignment="1">
      <alignment/>
    </xf>
    <xf numFmtId="0" fontId="29" fillId="13" borderId="18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29" fillId="13" borderId="19" xfId="0" applyFont="1" applyFill="1" applyBorder="1" applyAlignment="1">
      <alignment horizontal="center"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合併圖表" xfId="261"/>
    <cellStyle name="_MBT管理圖表-9410_94年度合併圖表_2007預算損益表" xfId="262"/>
    <cellStyle name="_MBT管理圖表-9410_94年度合併圖表_2007預算損益表_2007預算損益表" xfId="263"/>
    <cellStyle name="_MBT管理圖表-9410_94年度合併圖表_2007預算損益表_2007預算損益表_96年度財測-Q3~Q4" xfId="264"/>
    <cellStyle name="_MBT管理圖表-9410_94年度合併圖表_2007預算損益表_2007預算損益表_96年度財測-Q3~Q4(to acc) (3)" xfId="265"/>
    <cellStyle name="_MBT管理圖表-9410_94年度合併圖表_2007預算損益表_2007預算損益表_Q2財測-for Acc" xfId="266"/>
    <cellStyle name="_MBT管理圖表-9410_94年度合併圖表_2007預算損益表_2007預算損益表_Q2財測-for Acc5 3" xfId="267"/>
    <cellStyle name="_MBT管理圖表-9410_94年度合併圖表_2007預算損益表_2007預算損益表_Q2財測-for Acc5 3 (2)" xfId="268"/>
    <cellStyle name="_MBT管理圖表-9410_94年度合併圖表_2007預算損益表_2007預算損益表-0124" xfId="269"/>
    <cellStyle name="_MBT管理圖表-9410_94年度合併圖表_2007預算損益表_2007預算損益表-0124_96年度財測-Q3~Q4" xfId="270"/>
    <cellStyle name="_MBT管理圖表-9410_94年度合併圖表_2007預算損益表_2007預算損益表-0124_96年度財測-Q3~Q4(to acc) (3)" xfId="271"/>
    <cellStyle name="_MBT管理圖表-9410_94年度合併圖表_2007預算損益表_2007預算損益表-0124_Q2財測-for Acc" xfId="272"/>
    <cellStyle name="_MBT管理圖表-9410_94年度合併圖表_2007預算損益表_2007預算損益表-0124_Q2財測-for Acc5 3" xfId="273"/>
    <cellStyle name="_MBT管理圖表-9410_94年度合併圖表_2007預算損益表_2007預算損益表-0124_Q2財測-for Acc5 3 (2)" xfId="274"/>
    <cellStyle name="_MBT管理圖表-9410_94年度合併圖表_2007預算損益表_96年度財測-Q3~Q4" xfId="275"/>
    <cellStyle name="_MBT管理圖表-9410_94年度合併圖表_2007預算損益表_96年度財測-Q3~Q4(to acc) (3)" xfId="276"/>
    <cellStyle name="_MBT管理圖表-9410_94年度合併圖表_2007預算損益表_Q2財測-for Acc" xfId="277"/>
    <cellStyle name="_MBT管理圖表-9410_94年度合併圖表_2007預算損益表_Q2財測-for Acc5 3" xfId="278"/>
    <cellStyle name="_MBT管理圖表-9410_94年度合併圖表_2007預算損益表_Q2財測-for Acc5 3 (2)" xfId="279"/>
    <cellStyle name="_MBT管理圖表-9410_94年度合併圖表_2007預算損益表-2" xfId="280"/>
    <cellStyle name="_MBT管理圖表-9410_94年度合併圖表_2007預算損益表-2_2007預算損益表" xfId="281"/>
    <cellStyle name="_MBT管理圖表-9410_94年度合併圖表_2007預算損益表-2_2007預算損益表_96年度財測-Q3~Q4" xfId="282"/>
    <cellStyle name="_MBT管理圖表-9410_94年度合併圖表_2007預算損益表-2_2007預算損益表_96年度財測-Q3~Q4(to acc) (3)" xfId="283"/>
    <cellStyle name="_MBT管理圖表-9410_94年度合併圖表_2007預算損益表-2_2007預算損益表_Q2財測-for Acc" xfId="284"/>
    <cellStyle name="_MBT管理圖表-9410_94年度合併圖表_2007預算損益表-2_2007預算損益表_Q2財測-for Acc5 3" xfId="285"/>
    <cellStyle name="_MBT管理圖表-9410_94年度合併圖表_2007預算損益表-2_2007預算損益表_Q2財測-for Acc5 3 (2)" xfId="286"/>
    <cellStyle name="_MBT管理圖表-9410_94年度合併圖表_2007預算損益表-2_2007預算損益表-0124" xfId="287"/>
    <cellStyle name="_MBT管理圖表-9410_94年度合併圖表_2007預算損益表-2_2007預算損益表-0124_96年度財測-Q3~Q4" xfId="288"/>
    <cellStyle name="_MBT管理圖表-9410_94年度合併圖表_2007預算損益表-2_2007預算損益表-0124_96年度財測-Q3~Q4(to acc) (3)" xfId="289"/>
    <cellStyle name="_MBT管理圖表-9410_94年度合併圖表_2007預算損益表-2_2007預算損益表-0124_Q2財測-for Acc" xfId="290"/>
    <cellStyle name="_MBT管理圖表-9410_94年度合併圖表_2007預算損益表-2_2007預算損益表-0124_Q2財測-for Acc5 3" xfId="291"/>
    <cellStyle name="_MBT管理圖表-9410_94年度合併圖表_2007預算損益表-2_2007預算損益表-0124_Q2財測-for Acc5 3 (2)" xfId="292"/>
    <cellStyle name="_MBT管理圖表-9410_94年度合併圖表_2007預算損益表-2_96年度財測-Q3~Q4" xfId="293"/>
    <cellStyle name="_MBT管理圖表-9410_94年度合併圖表_2007預算損益表-2_96年度財測-Q3~Q4(to acc) (3)" xfId="294"/>
    <cellStyle name="_MBT管理圖表-9410_94年度合併圖表_2007預算損益表-2_Q2財測-for Acc" xfId="295"/>
    <cellStyle name="_MBT管理圖表-9410_94年度合併圖表_2007預算損益表-2_Q2財測-for Acc5 3" xfId="296"/>
    <cellStyle name="_MBT管理圖表-9410_94年度合併圖表_2007預算損益表-2_Q2財測-for Acc5 3 (2)" xfId="297"/>
    <cellStyle name="_MBT管理圖表-9410_94年度合併圖表_950404-9503合併圖表-暫結-TO處長3" xfId="298"/>
    <cellStyle name="_MBT管理圖表-9410_94年度合併圖表_950404-9503合併圖表-暫結-TO處長3_2007預算損益表" xfId="299"/>
    <cellStyle name="_MBT管理圖表-9410_94年度合併圖表_950404-9503合併圖表-暫結-TO處長3_2007預算損益表_2007預算損益表" xfId="300"/>
    <cellStyle name="_MBT管理圖表-9410_94年度合併圖表_950404-9503合併圖表-暫結-TO處長3_2007預算損益表_2007預算損益表_96年度財測-Q3~Q4" xfId="301"/>
    <cellStyle name="_MBT管理圖表-9410_94年度合併圖表_950404-9503合併圖表-暫結-TO處長3_2007預算損益表_2007預算損益表_96年度財測-Q3~Q4(to acc) (3)" xfId="302"/>
    <cellStyle name="_MBT管理圖表-9410_94年度合併圖表_950404-9503合併圖表-暫結-TO處長3_2007預算損益表_2007預算損益表_Q2財測-for Acc" xfId="303"/>
    <cellStyle name="_MBT管理圖表-9410_94年度合併圖表_950404-9503合併圖表-暫結-TO處長3_2007預算損益表_2007預算損益表_Q2財測-for Acc5 3" xfId="304"/>
    <cellStyle name="_MBT管理圖表-9410_94年度合併圖表_950404-9503合併圖表-暫結-TO處長3_2007預算損益表_2007預算損益表_Q2財測-for Acc5 3 (2)" xfId="305"/>
    <cellStyle name="_MBT管理圖表-9410_94年度合併圖表_950404-9503合併圖表-暫結-TO處長3_2007預算損益表_2007預算損益表-0124" xfId="306"/>
    <cellStyle name="_MBT管理圖表-9410_94年度合併圖表_950404-9503合併圖表-暫結-TO處長3_2007預算損益表_2007預算損益表-0124_96年度財測-Q3~Q4" xfId="307"/>
    <cellStyle name="_MBT管理圖表-9410_94年度合併圖表_950404-9503合併圖表-暫結-TO處長3_2007預算損益表_2007預算損益表-0124_96年度財測-Q3~Q4(to acc) (3)" xfId="308"/>
    <cellStyle name="_MBT管理圖表-9410_94年度合併圖表_950404-9503合併圖表-暫結-TO處長3_2007預算損益表_2007預算損益表-0124_Q2財測-for Acc" xfId="309"/>
    <cellStyle name="_MBT管理圖表-9410_94年度合併圖表_950404-9503合併圖表-暫結-TO處長3_2007預算損益表_2007預算損益表-0124_Q2財測-for Acc5 3" xfId="310"/>
    <cellStyle name="_MBT管理圖表-9410_94年度合併圖表_950404-9503合併圖表-暫結-TO處長3_2007預算損益表_2007預算損益表-0124_Q2財測-for Acc5 3 (2)" xfId="311"/>
    <cellStyle name="_MBT管理圖表-9410_94年度合併圖表_950404-9503合併圖表-暫結-TO處長3_2007預算損益表_96年度財測-Q3~Q4" xfId="312"/>
    <cellStyle name="_MBT管理圖表-9410_94年度合併圖表_950404-9503合併圖表-暫結-TO處長3_2007預算損益表_96年度財測-Q3~Q4(to acc) (3)" xfId="313"/>
    <cellStyle name="_MBT管理圖表-9410_94年度合併圖表_950404-9503合併圖表-暫結-TO處長3_2007預算損益表_Q2財測-for Acc" xfId="314"/>
    <cellStyle name="_MBT管理圖表-9410_94年度合併圖表_950404-9503合併圖表-暫結-TO處長3_2007預算損益表_Q2財測-for Acc5 3" xfId="315"/>
    <cellStyle name="_MBT管理圖表-9410_94年度合併圖表_950404-9503合併圖表-暫結-TO處長3_2007預算損益表_Q2財測-for Acc5 3 (2)" xfId="316"/>
    <cellStyle name="_MBT管理圖表-9410_94年度合併圖表_950404-9503合併圖表-暫結-TO處長3_2007預算損益表-2" xfId="317"/>
    <cellStyle name="_MBT管理圖表-9410_94年度合併圖表_950404-9503合併圖表-暫結-TO處長3_2007預算損益表-2_2007預算損益表" xfId="318"/>
    <cellStyle name="_MBT管理圖表-9410_94年度合併圖表_950404-9503合併圖表-暫結-TO處長3_2007預算損益表-2_2007預算損益表_96年度財測-Q3~Q4" xfId="319"/>
    <cellStyle name="_MBT管理圖表-9410_94年度合併圖表_950404-9503合併圖表-暫結-TO處長3_2007預算損益表-2_2007預算損益表_96年度財測-Q3~Q4(to acc) (3)" xfId="320"/>
    <cellStyle name="_MBT管理圖表-9410_94年度合併圖表_950404-9503合併圖表-暫結-TO處長3_2007預算損益表-2_2007預算損益表_Q2財測-for Acc" xfId="321"/>
    <cellStyle name="_MBT管理圖表-9410_94年度合併圖表_950404-9503合併圖表-暫結-TO處長3_2007預算損益表-2_2007預算損益表_Q2財測-for Acc5 3" xfId="322"/>
    <cellStyle name="_MBT管理圖表-9410_94年度合併圖表_950404-9503合併圖表-暫結-TO處長3_2007預算損益表-2_2007預算損益表_Q2財測-for Acc5 3 (2)" xfId="323"/>
    <cellStyle name="_MBT管理圖表-9410_94年度合併圖表_950404-9503合併圖表-暫結-TO處長3_2007預算損益表-2_2007預算損益表-0124" xfId="324"/>
    <cellStyle name="_MBT管理圖表-9410_94年度合併圖表_950404-9503合併圖表-暫結-TO處長3_2007預算損益表-2_2007預算損益表-0124_96年度財測-Q3~Q4" xfId="325"/>
    <cellStyle name="_MBT管理圖表-9410_94年度合併圖表_950404-9503合併圖表-暫結-TO處長3_2007預算損益表-2_2007預算損益表-0124_96年度財測-Q3~Q4(to acc) (3)" xfId="326"/>
    <cellStyle name="_MBT管理圖表-9410_94年度合併圖表_950404-9503合併圖表-暫結-TO處長3_2007預算損益表-2_2007預算損益表-0124_Q2財測-for Acc" xfId="327"/>
    <cellStyle name="_MBT管理圖表-9410_94年度合併圖表_950404-9503合併圖表-暫結-TO處長3_2007預算損益表-2_2007預算損益表-0124_Q2財測-for Acc5 3" xfId="328"/>
    <cellStyle name="_MBT管理圖表-9410_94年度合併圖表_950404-9503合併圖表-暫結-TO處長3_2007預算損益表-2_2007預算損益表-0124_Q2財測-for Acc5 3 (2)" xfId="329"/>
    <cellStyle name="_MBT管理圖表-9410_94年度合併圖表_950404-9503合併圖表-暫結-TO處長3_2007預算損益表-2_96年度財測-Q3~Q4" xfId="330"/>
    <cellStyle name="_MBT管理圖表-9410_94年度合併圖表_950404-9503合併圖表-暫結-TO處長3_2007預算損益表-2_96年度財測-Q3~Q4(to acc) (3)" xfId="331"/>
    <cellStyle name="_MBT管理圖表-9410_94年度合併圖表_950404-9503合併圖表-暫結-TO處長3_2007預算損益表-2_Q2財測-for Acc" xfId="332"/>
    <cellStyle name="_MBT管理圖表-9410_94年度合併圖表_950404-9503合併圖表-暫結-TO處長3_2007預算損益表-2_Q2財測-for Acc5 3" xfId="333"/>
    <cellStyle name="_MBT管理圖表-9410_94年度合併圖表_950404-9503合併圖表-暫結-TO處長3_2007預算損益表-2_Q2財測-for Acc5 3 (2)" xfId="334"/>
    <cellStyle name="_MBT管理圖表-9410_94年度合併圖表_950404-9503合併圖表-暫結-TO處長3_96年度財測-Q3~Q4" xfId="335"/>
    <cellStyle name="_MBT管理圖表-9410_94年度合併圖表_950404-9503合併圖表-暫結-TO處長3_96年度財測-Q3~Q4(to acc) (3)" xfId="336"/>
    <cellStyle name="_MBT管理圖表-9410_94年度合併圖表_950404-9503合併圖表-暫結-TO處長3_Q2財測-for Acc" xfId="337"/>
    <cellStyle name="_MBT管理圖表-9410_94年度合併圖表_950404-9503合併圖表-暫結-TO處長3_Q2財測-for Acc5 3" xfId="338"/>
    <cellStyle name="_MBT管理圖表-9410_94年度合併圖表_950404-9503合併圖表-暫結-TO處長3_Q2財測-for Acc5 3 (2)" xfId="339"/>
    <cellStyle name="_MBT管理圖表-9410_94年度合併圖表_950404-9503合併圖表-暫結-TO處長3_提供TFN 9604 CFO報告檔(財測更新版)" xfId="340"/>
    <cellStyle name="_MBT管理圖表-9410_94年度合併圖表_950404-9503合併圖表-暫結-TO處長3_提供TFN 9604 CFO報告檔(財測更新版)_Book1" xfId="341"/>
    <cellStyle name="_MBT管理圖表-9410_94年度合併圖表_950404-9503合併圖表-暫結-TO處長3_提供TFN 9604 CFO報告檔(財測更新版)_Book2" xfId="342"/>
    <cellStyle name="_MBT管理圖表-9410_94年度合併圖表_950404-9503合併圖表-暫結-TO處長3_提供TFN 9604 CFO報告檔(財測更新版)_提供TFN 9606 CFO報告檔(FIXED)" xfId="343"/>
    <cellStyle name="_MBT管理圖表-9410_94年度合併圖表_950404-9503合併圖表-暫結-TO處長3_提供TFN 9604 CFO報告檔(財測更新版)_提供TFN 9607 CFO報告檔(FIXED)-new" xfId="344"/>
    <cellStyle name="_MBT管理圖表-9410_94年度合併圖表_950404-9503合併圖表-暫結-TO處長3_提供TFN 9604 CFO報告檔(財測更新版)_提供TFN 9608CFO報告檔(FIXED新格式)" xfId="345"/>
    <cellStyle name="_MBT管理圖表-9410_94年度合併圖表_950404-9503合併圖表-暫結-TO處長3_提供TFN 9604 CFO報告檔(財測更新版)_提供TFN 9609CFO報告檔(FIXED新格式)" xfId="346"/>
    <cellStyle name="_MBT管理圖表-9410_94年度合併圖表_950404-9503合併圖表-暫結-TO處長3_提供TFN 9604 CFO報告檔(財測更新版)_提供TFN 9609CFO報告檔(FIXED新格式)-不含TTN" xfId="347"/>
    <cellStyle name="_MBT管理圖表-9410_94年度合併圖表_950404-9503合併圖表-暫結-TO處長3_提供TFN 9604 CFO報告檔(財測更新版)_語音及數據價量資訊-更新" xfId="348"/>
    <cellStyle name="_MBT管理圖表-9410_94年度合併圖表_950404-9503合併圖表-暫結-TO處長3_語音及數據價量資訊-更新" xfId="349"/>
    <cellStyle name="_MBT管理圖表-9410_94年度合併圖表_96年度財測-Q3~Q4" xfId="350"/>
    <cellStyle name="_MBT管理圖表-9410_94年度合併圖表_96年度財測-Q3~Q4(to acc) (3)" xfId="351"/>
    <cellStyle name="_MBT管理圖表-9410_94年度合併圖表_Q2財測-for Acc" xfId="352"/>
    <cellStyle name="_MBT管理圖表-9410_94年度合併圖表_Q2財測-for Acc5 3" xfId="353"/>
    <cellStyle name="_MBT管理圖表-9410_94年度合併圖表_Q2財測-for Acc5 3 (2)" xfId="354"/>
    <cellStyle name="_MBT管理圖表-9410_94年度合併圖表_提供TFN 9604 CFO報告檔(財測更新版)" xfId="355"/>
    <cellStyle name="_MBT管理圖表-9410_94年度合併圖表_提供TFN 9604 CFO報告檔(財測更新版)_Book1" xfId="356"/>
    <cellStyle name="_MBT管理圖表-9410_94年度合併圖表_提供TFN 9604 CFO報告檔(財測更新版)_Book2" xfId="357"/>
    <cellStyle name="_MBT管理圖表-9410_94年度合併圖表_提供TFN 9604 CFO報告檔(財測更新版)_提供TFN 9606 CFO報告檔(FIXED)" xfId="358"/>
    <cellStyle name="_MBT管理圖表-9410_94年度合併圖表_提供TFN 9604 CFO報告檔(財測更新版)_提供TFN 9607 CFO報告檔(FIXED)-new" xfId="359"/>
    <cellStyle name="_MBT管理圖表-9410_94年度合併圖表_提供TFN 9604 CFO報告檔(財測更新版)_提供TFN 9608CFO報告檔(FIXED新格式)" xfId="360"/>
    <cellStyle name="_MBT管理圖表-9410_94年度合併圖表_提供TFN 9604 CFO報告檔(財測更新版)_提供TFN 9609CFO報告檔(FIXED新格式)" xfId="361"/>
    <cellStyle name="_MBT管理圖表-9410_94年度合併圖表_提供TFN 9604 CFO報告檔(財測更新版)_提供TFN 9609CFO報告檔(FIXED新格式)-不含TTN" xfId="362"/>
    <cellStyle name="_MBT管理圖表-9410_94年度合併圖表_提供TFN 9604 CFO報告檔(財測更新版)_語音及數據價量資訊-更新" xfId="363"/>
    <cellStyle name="_MBT管理圖表-9410_94年度合併圖表_語音及數據價量資訊-更新" xfId="364"/>
    <cellStyle name="_MBT管理圖表-9410_94年度佣金明細表(SALLY)" xfId="365"/>
    <cellStyle name="_MBT管理圖表-9410_94年度佣金明細表(SALLY)_2007預算損益表" xfId="366"/>
    <cellStyle name="_MBT管理圖表-9410_94年度佣金明細表(SALLY)_2007預算損益表_2007預算損益表" xfId="367"/>
    <cellStyle name="_MBT管理圖表-9410_94年度佣金明細表(SALLY)_2007預算損益表_2007預算損益表_96年度財測-Q3~Q4" xfId="368"/>
    <cellStyle name="_MBT管理圖表-9410_94年度佣金明細表(SALLY)_2007預算損益表_2007預算損益表_96年度財測-Q3~Q4(to acc) (3)" xfId="369"/>
    <cellStyle name="_MBT管理圖表-9410_94年度佣金明細表(SALLY)_2007預算損益表_2007預算損益表_Q2財測-for Acc" xfId="370"/>
    <cellStyle name="_MBT管理圖表-9410_94年度佣金明細表(SALLY)_2007預算損益表_2007預算損益表_Q2財測-for Acc5 3" xfId="371"/>
    <cellStyle name="_MBT管理圖表-9410_94年度佣金明細表(SALLY)_2007預算損益表_2007預算損益表_Q2財測-for Acc5 3 (2)" xfId="372"/>
    <cellStyle name="_MBT管理圖表-9410_94年度佣金明細表(SALLY)_2007預算損益表_2007預算損益表-0124" xfId="373"/>
    <cellStyle name="_MBT管理圖表-9410_94年度佣金明細表(SALLY)_2007預算損益表_2007預算損益表-0124_96年度財測-Q3~Q4" xfId="374"/>
    <cellStyle name="_MBT管理圖表-9410_94年度佣金明細表(SALLY)_2007預算損益表_2007預算損益表-0124_96年度財測-Q3~Q4(to acc) (3)" xfId="375"/>
    <cellStyle name="_MBT管理圖表-9410_94年度佣金明細表(SALLY)_2007預算損益表_2007預算損益表-0124_Q2財測-for Acc" xfId="376"/>
    <cellStyle name="_MBT管理圖表-9410_94年度佣金明細表(SALLY)_2007預算損益表_2007預算損益表-0124_Q2財測-for Acc5 3" xfId="377"/>
    <cellStyle name="_MBT管理圖表-9410_94年度佣金明細表(SALLY)_2007預算損益表_2007預算損益表-0124_Q2財測-for Acc5 3 (2)" xfId="378"/>
    <cellStyle name="_MBT管理圖表-9410_94年度佣金明細表(SALLY)_2007預算損益表_96年度財測-Q3~Q4" xfId="379"/>
    <cellStyle name="_MBT管理圖表-9410_94年度佣金明細表(SALLY)_2007預算損益表_96年度財測-Q3~Q4(to acc) (3)" xfId="380"/>
    <cellStyle name="_MBT管理圖表-9410_94年度佣金明細表(SALLY)_2007預算損益表_Q2財測-for Acc" xfId="381"/>
    <cellStyle name="_MBT管理圖表-9410_94年度佣金明細表(SALLY)_2007預算損益表_Q2財測-for Acc5 3" xfId="382"/>
    <cellStyle name="_MBT管理圖表-9410_94年度佣金明細表(SALLY)_2007預算損益表_Q2財測-for Acc5 3 (2)" xfId="383"/>
    <cellStyle name="_MBT管理圖表-9410_94年度佣金明細表(SALLY)_2007預算損益表-2" xfId="384"/>
    <cellStyle name="_MBT管理圖表-9410_94年度佣金明細表(SALLY)_2007預算損益表-2_2007預算損益表" xfId="385"/>
    <cellStyle name="_MBT管理圖表-9410_94年度佣金明細表(SALLY)_2007預算損益表-2_2007預算損益表_96年度財測-Q3~Q4" xfId="386"/>
    <cellStyle name="_MBT管理圖表-9410_94年度佣金明細表(SALLY)_2007預算損益表-2_2007預算損益表_96年度財測-Q3~Q4(to acc) (3)" xfId="387"/>
    <cellStyle name="_MBT管理圖表-9410_94年度佣金明細表(SALLY)_2007預算損益表-2_2007預算損益表_Q2財測-for Acc" xfId="388"/>
    <cellStyle name="_MBT管理圖表-9410_94年度佣金明細表(SALLY)_2007預算損益表-2_2007預算損益表_Q2財測-for Acc5 3" xfId="389"/>
    <cellStyle name="_MBT管理圖表-9410_94年度佣金明細表(SALLY)_2007預算損益表-2_2007預算損益表_Q2財測-for Acc5 3 (2)" xfId="390"/>
    <cellStyle name="_MBT管理圖表-9410_94年度佣金明細表(SALLY)_2007預算損益表-2_2007預算損益表-0124" xfId="391"/>
    <cellStyle name="_MBT管理圖表-9410_94年度佣金明細表(SALLY)_2007預算損益表-2_2007預算損益表-0124_96年度財測-Q3~Q4" xfId="392"/>
    <cellStyle name="_MBT管理圖表-9410_94年度佣金明細表(SALLY)_2007預算損益表-2_2007預算損益表-0124_96年度財測-Q3~Q4(to acc) (3)" xfId="393"/>
    <cellStyle name="_MBT管理圖表-9410_94年度佣金明細表(SALLY)_2007預算損益表-2_2007預算損益表-0124_Q2財測-for Acc" xfId="394"/>
    <cellStyle name="_MBT管理圖表-9410_94年度佣金明細表(SALLY)_2007預算損益表-2_2007預算損益表-0124_Q2財測-for Acc5 3" xfId="395"/>
    <cellStyle name="_MBT管理圖表-9410_94年度佣金明細表(SALLY)_2007預算損益表-2_2007預算損益表-0124_Q2財測-for Acc5 3 (2)" xfId="396"/>
    <cellStyle name="_MBT管理圖表-9410_94年度佣金明細表(SALLY)_2007預算損益表-2_96年度財測-Q3~Q4" xfId="397"/>
    <cellStyle name="_MBT管理圖表-9410_94年度佣金明細表(SALLY)_2007預算損益表-2_96年度財測-Q3~Q4(to acc) (3)" xfId="398"/>
    <cellStyle name="_MBT管理圖表-9410_94年度佣金明細表(SALLY)_2007預算損益表-2_Q2財測-for Acc" xfId="399"/>
    <cellStyle name="_MBT管理圖表-9410_94年度佣金明細表(SALLY)_2007預算損益表-2_Q2財測-for Acc5 3" xfId="400"/>
    <cellStyle name="_MBT管理圖表-9410_94年度佣金明細表(SALLY)_2007預算損益表-2_Q2財測-for Acc5 3 (2)" xfId="401"/>
    <cellStyle name="_MBT管理圖表-9410_94年度佣金明細表(SALLY)_950404-9503合併圖表-暫結-TO處長3" xfId="402"/>
    <cellStyle name="_MBT管理圖表-9410_94年度佣金明細表(SALLY)_950404-9503合併圖表-暫結-TO處長3_2007預算損益表" xfId="403"/>
    <cellStyle name="_MBT管理圖表-9410_94年度佣金明細表(SALLY)_950404-9503合併圖表-暫結-TO處長3_2007預算損益表_2007預算損益表" xfId="404"/>
    <cellStyle name="_MBT管理圖表-9410_94年度佣金明細表(SALLY)_950404-9503合併圖表-暫結-TO處長3_2007預算損益表_2007預算損益表_96年度財測-Q3~Q4" xfId="405"/>
    <cellStyle name="_MBT管理圖表-9410_94年度佣金明細表(SALLY)_950404-9503合併圖表-暫結-TO處長3_2007預算損益表_2007預算損益表_96年度財測-Q3~Q4(to acc) (3)" xfId="406"/>
    <cellStyle name="_MBT管理圖表-9410_94年度佣金明細表(SALLY)_950404-9503合併圖表-暫結-TO處長3_2007預算損益表_2007預算損益表_Q2財測-for Acc" xfId="407"/>
    <cellStyle name="_MBT管理圖表-9410_94年度佣金明細表(SALLY)_950404-9503合併圖表-暫結-TO處長3_2007預算損益表_2007預算損益表_Q2財測-for Acc5 3" xfId="408"/>
    <cellStyle name="_MBT管理圖表-9410_94年度佣金明細表(SALLY)_950404-9503合併圖表-暫結-TO處長3_2007預算損益表_2007預算損益表_Q2財測-for Acc5 3 (2)" xfId="409"/>
    <cellStyle name="_MBT管理圖表-9410_94年度佣金明細表(SALLY)_950404-9503合併圖表-暫結-TO處長3_2007預算損益表_2007預算損益表-0124" xfId="410"/>
    <cellStyle name="_MBT管理圖表-9410_94年度佣金明細表(SALLY)_950404-9503合併圖表-暫結-TO處長3_2007預算損益表_2007預算損益表-0124_96年度財測-Q3~Q4" xfId="411"/>
    <cellStyle name="_MBT管理圖表-9410_94年度佣金明細表(SALLY)_950404-9503合併圖表-暫結-TO處長3_2007預算損益表_2007預算損益表-0124_96年度財測-Q3~Q4(to acc) (3)" xfId="412"/>
    <cellStyle name="_MBT管理圖表-9410_94年度佣金明細表(SALLY)_950404-9503合併圖表-暫結-TO處長3_2007預算損益表_2007預算損益表-0124_Q2財測-for Acc" xfId="413"/>
    <cellStyle name="_MBT管理圖表-9410_94年度佣金明細表(SALLY)_950404-9503合併圖表-暫結-TO處長3_2007預算損益表_2007預算損益表-0124_Q2財測-for Acc5 3" xfId="414"/>
    <cellStyle name="_MBT管理圖表-9410_94年度佣金明細表(SALLY)_950404-9503合併圖表-暫結-TO處長3_2007預算損益表_2007預算損益表-0124_Q2財測-for Acc5 3 (2)" xfId="415"/>
    <cellStyle name="_MBT管理圖表-9410_94年度佣金明細表(SALLY)_950404-9503合併圖表-暫結-TO處長3_2007預算損益表_96年度財測-Q3~Q4" xfId="416"/>
    <cellStyle name="_MBT管理圖表-9410_94年度佣金明細表(SALLY)_950404-9503合併圖表-暫結-TO處長3_2007預算損益表_96年度財測-Q3~Q4(to acc) (3)" xfId="417"/>
    <cellStyle name="_MBT管理圖表-9410_94年度佣金明細表(SALLY)_950404-9503合併圖表-暫結-TO處長3_2007預算損益表_Q2財測-for Acc" xfId="418"/>
    <cellStyle name="_MBT管理圖表-9410_94年度佣金明細表(SALLY)_950404-9503合併圖表-暫結-TO處長3_2007預算損益表_Q2財測-for Acc5 3" xfId="419"/>
    <cellStyle name="_MBT管理圖表-9410_94年度佣金明細表(SALLY)_950404-9503合併圖表-暫結-TO處長3_2007預算損益表_Q2財測-for Acc5 3 (2)" xfId="420"/>
    <cellStyle name="_MBT管理圖表-9410_94年度佣金明細表(SALLY)_950404-9503合併圖表-暫結-TO處長3_2007預算損益表-2" xfId="421"/>
    <cellStyle name="_MBT管理圖表-9410_94年度佣金明細表(SALLY)_950404-9503合併圖表-暫結-TO處長3_2007預算損益表-2_2007預算損益表" xfId="422"/>
    <cellStyle name="_MBT管理圖表-9410_94年度佣金明細表(SALLY)_950404-9503合併圖表-暫結-TO處長3_2007預算損益表-2_2007預算損益表_96年度財測-Q3~Q4" xfId="423"/>
    <cellStyle name="_MBT管理圖表-9410_94年度佣金明細表(SALLY)_950404-9503合併圖表-暫結-TO處長3_2007預算損益表-2_2007預算損益表_96年度財測-Q3~Q4(to acc) (3)" xfId="424"/>
    <cellStyle name="_MBT管理圖表-9410_94年度佣金明細表(SALLY)_950404-9503合併圖表-暫結-TO處長3_2007預算損益表-2_2007預算損益表_Q2財測-for Acc" xfId="425"/>
    <cellStyle name="_MBT管理圖表-9410_94年度佣金明細表(SALLY)_950404-9503合併圖表-暫結-TO處長3_2007預算損益表-2_2007預算損益表_Q2財測-for Acc5 3" xfId="426"/>
    <cellStyle name="_MBT管理圖表-9410_94年度佣金明細表(SALLY)_950404-9503合併圖表-暫結-TO處長3_2007預算損益表-2_2007預算損益表_Q2財測-for Acc5 3 (2)" xfId="427"/>
    <cellStyle name="_MBT管理圖表-9410_94年度佣金明細表(SALLY)_950404-9503合併圖表-暫結-TO處長3_2007預算損益表-2_2007預算損益表-0124" xfId="428"/>
    <cellStyle name="_MBT管理圖表-9410_94年度佣金明細表(SALLY)_950404-9503合併圖表-暫結-TO處長3_2007預算損益表-2_2007預算損益表-0124_96年度財測-Q3~Q4" xfId="429"/>
    <cellStyle name="_MBT管理圖表-9410_94年度佣金明細表(SALLY)_950404-9503合併圖表-暫結-TO處長3_2007預算損益表-2_2007預算損益表-0124_96年度財測-Q3~Q4(to acc) (3)" xfId="430"/>
    <cellStyle name="_MBT管理圖表-9410_94年度佣金明細表(SALLY)_950404-9503合併圖表-暫結-TO處長3_2007預算損益表-2_2007預算損益表-0124_Q2財測-for Acc" xfId="431"/>
    <cellStyle name="_MBT管理圖表-9410_94年度佣金明細表(SALLY)_950404-9503合併圖表-暫結-TO處長3_2007預算損益表-2_2007預算損益表-0124_Q2財測-for Acc5 3" xfId="432"/>
    <cellStyle name="_MBT管理圖表-9410_94年度佣金明細表(SALLY)_950404-9503合併圖表-暫結-TO處長3_2007預算損益表-2_2007預算損益表-0124_Q2財測-for Acc5 3 (2)" xfId="433"/>
    <cellStyle name="_MBT管理圖表-9410_94年度佣金明細表(SALLY)_950404-9503合併圖表-暫結-TO處長3_2007預算損益表-2_96年度財測-Q3~Q4" xfId="434"/>
    <cellStyle name="_MBT管理圖表-9410_94年度佣金明細表(SALLY)_950404-9503合併圖表-暫結-TO處長3_2007預算損益表-2_96年度財測-Q3~Q4(to acc) (3)" xfId="435"/>
    <cellStyle name="_MBT管理圖表-9410_94年度佣金明細表(SALLY)_950404-9503合併圖表-暫結-TO處長3_2007預算損益表-2_Q2財測-for Acc" xfId="436"/>
    <cellStyle name="_MBT管理圖表-9410_94年度佣金明細表(SALLY)_950404-9503合併圖表-暫結-TO處長3_2007預算損益表-2_Q2財測-for Acc5 3" xfId="437"/>
    <cellStyle name="_MBT管理圖表-9410_94年度佣金明細表(SALLY)_950404-9503合併圖表-暫結-TO處長3_2007預算損益表-2_Q2財測-for Acc5 3 (2)" xfId="438"/>
    <cellStyle name="_MBT管理圖表-9410_94年度佣金明細表(SALLY)_950404-9503合併圖表-暫結-TO處長3_96年度財測-Q3~Q4" xfId="439"/>
    <cellStyle name="_MBT管理圖表-9410_94年度佣金明細表(SALLY)_950404-9503合併圖表-暫結-TO處長3_96年度財測-Q3~Q4(to acc) (3)" xfId="440"/>
    <cellStyle name="_MBT管理圖表-9410_94年度佣金明細表(SALLY)_950404-9503合併圖表-暫結-TO處長3_Q2財測-for Acc" xfId="441"/>
    <cellStyle name="_MBT管理圖表-9410_94年度佣金明細表(SALLY)_950404-9503合併圖表-暫結-TO處長3_Q2財測-for Acc5 3" xfId="442"/>
    <cellStyle name="_MBT管理圖表-9410_94年度佣金明細表(SALLY)_950404-9503合併圖表-暫結-TO處長3_Q2財測-for Acc5 3 (2)" xfId="443"/>
    <cellStyle name="_MBT管理圖表-9410_94年度佣金明細表(SALLY)_950404-9503合併圖表-暫結-TO處長3_提供TFN 9604 CFO報告檔(財測更新版)" xfId="444"/>
    <cellStyle name="_MBT管理圖表-9410_94年度佣金明細表(SALLY)_950404-9503合併圖表-暫結-TO處長3_提供TFN 9604 CFO報告檔(財測更新版)_Book1" xfId="445"/>
    <cellStyle name="_MBT管理圖表-9410_94年度佣金明細表(SALLY)_950404-9503合併圖表-暫結-TO處長3_提供TFN 9604 CFO報告檔(財測更新版)_Book2" xfId="446"/>
    <cellStyle name="_MBT管理圖表-9410_94年度佣金明細表(SALLY)_950404-9503合併圖表-暫結-TO處長3_提供TFN 9604 CFO報告檔(財測更新版)_提供TFN 9606 CFO報告檔(FIXED)" xfId="447"/>
    <cellStyle name="_MBT管理圖表-9410_94年度佣金明細表(SALLY)_950404-9503合併圖表-暫結-TO處長3_提供TFN 9604 CFO報告檔(財測更新版)_提供TFN 9607 CFO報告檔(FIXED)-new" xfId="448"/>
    <cellStyle name="_MBT管理圖表-9410_94年度佣金明細表(SALLY)_950404-9503合併圖表-暫結-TO處長3_提供TFN 9604 CFO報告檔(財測更新版)_提供TFN 9608CFO報告檔(FIXED新格式)" xfId="449"/>
    <cellStyle name="_MBT管理圖表-9410_94年度佣金明細表(SALLY)_950404-9503合併圖表-暫結-TO處長3_提供TFN 9604 CFO報告檔(財測更新版)_提供TFN 9609CFO報告檔(FIXED新格式)" xfId="450"/>
    <cellStyle name="_MBT管理圖表-9410_94年度佣金明細表(SALLY)_950404-9503合併圖表-暫結-TO處長3_提供TFN 9604 CFO報告檔(財測更新版)_提供TFN 9609CFO報告檔(FIXED新格式)-不含TTN" xfId="451"/>
    <cellStyle name="_MBT管理圖表-9410_94年度佣金明細表(SALLY)_950404-9503合併圖表-暫結-TO處長3_提供TFN 9604 CFO報告檔(財測更新版)_語音及數據價量資訊-更新" xfId="452"/>
    <cellStyle name="_MBT管理圖表-9410_94年度佣金明細表(SALLY)_950404-9503合併圖表-暫結-TO處長3_語音及數據價量資訊-更新" xfId="453"/>
    <cellStyle name="_MBT管理圖表-9410_94年度佣金明細表(SALLY)_96年度財測-Q3~Q4" xfId="454"/>
    <cellStyle name="_MBT管理圖表-9410_94年度佣金明細表(SALLY)_96年度財測-Q3~Q4(to acc) (3)" xfId="455"/>
    <cellStyle name="_MBT管理圖表-9410_94年度佣金明細表(SALLY)_Q2財測-for Acc" xfId="456"/>
    <cellStyle name="_MBT管理圖表-9410_94年度佣金明細表(SALLY)_Q2財測-for Acc5 3" xfId="457"/>
    <cellStyle name="_MBT管理圖表-9410_94年度佣金明細表(SALLY)_Q2財測-for Acc5 3 (2)" xfId="458"/>
    <cellStyle name="_MBT管理圖表-9410_94年度佣金明細表(SALLY)_提供TFN 9604 CFO報告檔(財測更新版)" xfId="459"/>
    <cellStyle name="_MBT管理圖表-9410_94年度佣金明細表(SALLY)_提供TFN 9604 CFO報告檔(財測更新版)_Book1" xfId="460"/>
    <cellStyle name="_MBT管理圖表-9410_94年度佣金明細表(SALLY)_提供TFN 9604 CFO報告檔(財測更新版)_Book2" xfId="461"/>
    <cellStyle name="_MBT管理圖表-9410_94年度佣金明細表(SALLY)_提供TFN 9604 CFO報告檔(財測更新版)_提供TFN 9606 CFO報告檔(FIXED)" xfId="462"/>
    <cellStyle name="_MBT管理圖表-9410_94年度佣金明細表(SALLY)_提供TFN 9604 CFO報告檔(財測更新版)_提供TFN 9607 CFO報告檔(FIXED)-new" xfId="463"/>
    <cellStyle name="_MBT管理圖表-9410_94年度佣金明細表(SALLY)_提供TFN 9604 CFO報告檔(財測更新版)_提供TFN 9608CFO報告檔(FIXED新格式)" xfId="464"/>
    <cellStyle name="_MBT管理圖表-9410_94年度佣金明細表(SALLY)_提供TFN 9604 CFO報告檔(財測更新版)_提供TFN 9609CFO報告檔(FIXED新格式)" xfId="465"/>
    <cellStyle name="_MBT管理圖表-9410_94年度佣金明細表(SALLY)_提供TFN 9604 CFO報告檔(財測更新版)_提供TFN 9609CFO報告檔(FIXED新格式)-不含TTN" xfId="466"/>
    <cellStyle name="_MBT管理圖表-9410_94年度佣金明細表(SALLY)_提供TFN 9604 CFO報告檔(財測更新版)_語音及數據價量資訊-更新" xfId="467"/>
    <cellStyle name="_MBT管理圖表-9410_94年度佣金明細表(SALLY)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合併管理報表-9503-ellisa" xfId="631"/>
    <cellStyle name="_MBT管理圖表-9410_合併管理報表-9503-ellisa_合併管理報表-9503-ellisa_2007預算損益表" xfId="632"/>
    <cellStyle name="_MBT管理圖表-9410_合併管理報表-9503-ellisa_合併管理報表-9503-ellisa_2007預算損益表_2007預算損益表" xfId="633"/>
    <cellStyle name="_MBT管理圖表-9410_合併管理報表-9503-ellisa_合併管理報表-9503-ellisa_2007預算損益表_2007預算損益表_96年度財測-Q3~Q4" xfId="634"/>
    <cellStyle name="_MBT管理圖表-9410_合併管理報表-9503-ellisa_合併管理報表-9503-ellisa_2007預算損益表_2007預算損益表_96年度財測-Q3~Q4(to acc) (3)" xfId="635"/>
    <cellStyle name="_MBT管理圖表-9410_合併管理報表-9503-ellisa_合併管理報表-9503-ellisa_2007預算損益表_2007預算損益表_Q2財測-for Acc" xfId="636"/>
    <cellStyle name="_MBT管理圖表-9410_合併管理報表-9503-ellisa_合併管理報表-9503-ellisa_2007預算損益表_2007預算損益表_Q2財測-for Acc5 3" xfId="637"/>
    <cellStyle name="_MBT管理圖表-9410_合併管理報表-9503-ellisa_合併管理報表-9503-ellisa_2007預算損益表_2007預算損益表_Q2財測-for Acc5 3 (2)" xfId="638"/>
    <cellStyle name="_MBT管理圖表-9410_合併管理報表-9503-ellisa_合併管理報表-9503-ellisa_2007預算損益表_2007預算損益表-0124" xfId="639"/>
    <cellStyle name="_MBT管理圖表-9410_合併管理報表-9503-ellisa_合併管理報表-9503-ellisa_2007預算損益表_2007預算損益表-0124_96年度財測-Q3~Q4" xfId="640"/>
    <cellStyle name="_MBT管理圖表-9410_合併管理報表-9503-ellisa_合併管理報表-9503-ellisa_2007預算損益表_2007預算損益表-0124_96年度財測-Q3~Q4(to acc) (3)" xfId="641"/>
    <cellStyle name="_MBT管理圖表-9410_合併管理報表-9503-ellisa_合併管理報表-9503-ellisa_2007預算損益表_2007預算損益表-0124_Q2財測-for Acc" xfId="642"/>
    <cellStyle name="_MBT管理圖表-9410_合併管理報表-9503-ellisa_合併管理報表-9503-ellisa_2007預算損益表_2007預算損益表-0124_Q2財測-for Acc5 3" xfId="643"/>
    <cellStyle name="_MBT管理圖表-9410_合併管理報表-9503-ellisa_合併管理報表-9503-ellisa_2007預算損益表_2007預算損益表-0124_Q2財測-for Acc5 3 (2)" xfId="644"/>
    <cellStyle name="_MBT管理圖表-9410_合併管理報表-9503-ellisa_合併管理報表-9503-ellisa_2007預算損益表_96年度財測-Q3~Q4" xfId="645"/>
    <cellStyle name="_MBT管理圖表-9410_合併管理報表-9503-ellisa_合併管理報表-9503-ellisa_2007預算損益表_96年度財測-Q3~Q4(to acc) (3)" xfId="646"/>
    <cellStyle name="_MBT管理圖表-9410_合併管理報表-9503-ellisa_合併管理報表-9503-ellisa_2007預算損益表_Q2財測-for Acc" xfId="647"/>
    <cellStyle name="_MBT管理圖表-9410_合併管理報表-9503-ellisa_合併管理報表-9503-ellisa_2007預算損益表_Q2財測-for Acc5 3" xfId="648"/>
    <cellStyle name="_MBT管理圖表-9410_合併管理報表-9503-ellisa_合併管理報表-9503-ellisa_2007預算損益表_Q2財測-for Acc5 3 (2)" xfId="649"/>
    <cellStyle name="_MBT管理圖表-9410_合併管理報表-9503-ellisa_合併管理報表-9503-ellisa_2007預算損益表-2" xfId="650"/>
    <cellStyle name="_MBT管理圖表-9410_合併管理報表-9503-ellisa_合併管理報表-9503-ellisa_2007預算損益表-2_2007預算損益表" xfId="651"/>
    <cellStyle name="_MBT管理圖表-9410_合併管理報表-9503-ellisa_合併管理報表-9503-ellisa_2007預算損益表-2_2007預算損益表_96年度財測-Q3~Q4" xfId="652"/>
    <cellStyle name="_MBT管理圖表-9410_合併管理報表-9503-ellisa_合併管理報表-9503-ellisa_2007預算損益表-2_2007預算損益表_96年度財測-Q3~Q4(to acc) (3)" xfId="653"/>
    <cellStyle name="_MBT管理圖表-9410_合併管理報表-9503-ellisa_合併管理報表-9503-ellisa_2007預算損益表-2_2007預算損益表_Q2財測-for Acc" xfId="654"/>
    <cellStyle name="_MBT管理圖表-9410_合併管理報表-9503-ellisa_合併管理報表-9503-ellisa_2007預算損益表-2_2007預算損益表_Q2財測-for Acc5 3" xfId="655"/>
    <cellStyle name="_MBT管理圖表-9410_合併管理報表-9503-ellisa_合併管理報表-9503-ellisa_2007預算損益表-2_2007預算損益表_Q2財測-for Acc5 3 (2)" xfId="656"/>
    <cellStyle name="_MBT管理圖表-9410_合併管理報表-9503-ellisa_合併管理報表-9503-ellisa_2007預算損益表-2_2007預算損益表-0124" xfId="657"/>
    <cellStyle name="_MBT管理圖表-9410_合併管理報表-9503-ellisa_合併管理報表-9503-ellisa_2007預算損益表-2_2007預算損益表-0124_96年度財測-Q3~Q4" xfId="658"/>
    <cellStyle name="_MBT管理圖表-9410_合併管理報表-9503-ellisa_合併管理報表-9503-ellisa_2007預算損益表-2_2007預算損益表-0124_96年度財測-Q3~Q4(to acc) (3)" xfId="659"/>
    <cellStyle name="_MBT管理圖表-9410_合併管理報表-9503-ellisa_合併管理報表-9503-ellisa_2007預算損益表-2_2007預算損益表-0124_Q2財測-for Acc" xfId="660"/>
    <cellStyle name="_MBT管理圖表-9410_合併管理報表-9503-ellisa_合併管理報表-9503-ellisa_2007預算損益表-2_2007預算損益表-0124_Q2財測-for Acc5 3" xfId="661"/>
    <cellStyle name="_MBT管理圖表-9410_合併管理報表-9503-ellisa_合併管理報表-9503-ellisa_2007預算損益表-2_2007預算損益表-0124_Q2財測-for Acc5 3 (2)" xfId="662"/>
    <cellStyle name="_MBT管理圖表-9410_合併管理報表-9503-ellisa_合併管理報表-9503-ellisa_2007預算損益表-2_96年度財測-Q3~Q4" xfId="663"/>
    <cellStyle name="_MBT管理圖表-9410_合併管理報表-9503-ellisa_合併管理報表-9503-ellisa_2007預算損益表-2_96年度財測-Q3~Q4(to acc) (3)" xfId="664"/>
    <cellStyle name="_MBT管理圖表-9410_合併管理報表-9503-ellisa_合併管理報表-9503-ellisa_2007預算損益表-2_Q2財測-for Acc" xfId="665"/>
    <cellStyle name="_MBT管理圖表-9410_合併管理報表-9503-ellisa_合併管理報表-9503-ellisa_2007預算損益表-2_Q2財測-for Acc5 3" xfId="666"/>
    <cellStyle name="_MBT管理圖表-9410_合併管理報表-9503-ellisa_合併管理報表-9503-ellisa_2007預算損益表-2_Q2財測-for Acc5 3 (2)" xfId="667"/>
    <cellStyle name="_MBT管理圖表-9410_合併管理報表-9503-ellisa_合併管理報表-9503-ellisa_96年度財測-Q3~Q4" xfId="668"/>
    <cellStyle name="_MBT管理圖表-9410_合併管理報表-9503-ellisa_合併管理報表-9503-ellisa_96年度財測-Q3~Q4(to acc) (3)" xfId="669"/>
    <cellStyle name="_MBT管理圖表-9410_合併管理報表-9503-ellisa_合併管理報表-9503-ellisa_Q2財測-for Acc" xfId="670"/>
    <cellStyle name="_MBT管理圖表-9410_合併管理報表-9503-ellisa_合併管理報表-9503-ellisa_Q2財測-for Acc5 3" xfId="671"/>
    <cellStyle name="_MBT管理圖表-9410_合併管理報表-9503-ellisa_合併管理報表-9503-ellisa_Q2財測-for Acc5 3 (2)" xfId="672"/>
    <cellStyle name="_MBT管理圖表-9410_合併管理報表-9503-ellisa_合併管理報表-9503-ellisa_提供TFN 9604 CFO報告檔(財測更新版)" xfId="673"/>
    <cellStyle name="_MBT管理圖表-9410_合併管理報表-9503-ellisa_合併管理報表-9503-ellisa_提供TFN 9604 CFO報告檔(財測更新版)_Book1" xfId="674"/>
    <cellStyle name="_MBT管理圖表-9410_合併管理報表-9503-ellisa_合併管理報表-9503-ellisa_提供TFN 9604 CFO報告檔(財測更新版)_Book2" xfId="675"/>
    <cellStyle name="_MBT管理圖表-9410_合併管理報表-9503-ellisa_合併管理報表-9503-ellisa_提供TFN 9604 CFO報告檔(財測更新版)_提供TFN 9606 CFO報告檔(FIXED)" xfId="676"/>
    <cellStyle name="_MBT管理圖表-9410_合併管理報表-9503-ellisa_合併管理報表-9503-ellisa_提供TFN 9604 CFO報告檔(財測更新版)_提供TFN 9607 CFO報告檔(FIXED)-new" xfId="677"/>
    <cellStyle name="_MBT管理圖表-9410_合併管理報表-9503-ellisa_合併管理報表-9503-ellisa_提供TFN 9604 CFO報告檔(財測更新版)_提供TFN 9608CFO報告檔(FIXED新格式)" xfId="678"/>
    <cellStyle name="_MBT管理圖表-9410_合併管理報表-9503-ellisa_合併管理報表-9503-ellisa_提供TFN 9604 CFO報告檔(財測更新版)_提供TFN 9609CFO報告檔(FIXED新格式)" xfId="679"/>
    <cellStyle name="_MBT管理圖表-9410_合併管理報表-9503-ellisa_合併管理報表-9503-ellisa_提供TFN 9604 CFO報告檔(財測更新版)_提供TFN 9609CFO報告檔(FIXED新格式)-不含TTN" xfId="680"/>
    <cellStyle name="_MBT管理圖表-9410_合併管理報表-9503-ellisa_合併管理報表-9503-ellisa_提供TFN 9604 CFO報告檔(財測更新版)_語音及數據價量資訊-更新" xfId="681"/>
    <cellStyle name="_MBT管理圖表-9410_合併管理報表-9503-ellisa_合併管理報表-9503-ellisa_語音及數據價量資訊-更新" xfId="682"/>
    <cellStyle name="_MBT管理圖表-9410_合併管理報表-9503-ellisa_合併管理報表-9504" xfId="683"/>
    <cellStyle name="_MBT管理圖表-9410_合併管理報表-9503-ellisa_合併管理報表-9504_2007預算損益表" xfId="684"/>
    <cellStyle name="_MBT管理圖表-9410_合併管理報表-9503-ellisa_合併管理報表-9504_2007預算損益表_2007預算損益表" xfId="685"/>
    <cellStyle name="_MBT管理圖表-9410_合併管理報表-9503-ellisa_合併管理報表-9504_2007預算損益表_2007預算損益表_96年度財測-Q3~Q4" xfId="686"/>
    <cellStyle name="_MBT管理圖表-9410_合併管理報表-9503-ellisa_合併管理報表-9504_2007預算損益表_2007預算損益表_96年度財測-Q3~Q4(to acc) (3)" xfId="687"/>
    <cellStyle name="_MBT管理圖表-9410_合併管理報表-9503-ellisa_合併管理報表-9504_2007預算損益表_2007預算損益表_Q2財測-for Acc" xfId="688"/>
    <cellStyle name="_MBT管理圖表-9410_合併管理報表-9503-ellisa_合併管理報表-9504_2007預算損益表_2007預算損益表_Q2財測-for Acc5 3" xfId="689"/>
    <cellStyle name="_MBT管理圖表-9410_合併管理報表-9503-ellisa_合併管理報表-9504_2007預算損益表_2007預算損益表_Q2財測-for Acc5 3 (2)" xfId="690"/>
    <cellStyle name="_MBT管理圖表-9410_合併管理報表-9503-ellisa_合併管理報表-9504_2007預算損益表_2007預算損益表-0124" xfId="691"/>
    <cellStyle name="_MBT管理圖表-9410_合併管理報表-9503-ellisa_合併管理報表-9504_2007預算損益表_2007預算損益表-0124_96年度財測-Q3~Q4" xfId="692"/>
    <cellStyle name="_MBT管理圖表-9410_合併管理報表-9503-ellisa_合併管理報表-9504_2007預算損益表_2007預算損益表-0124_96年度財測-Q3~Q4(to acc) (3)" xfId="693"/>
    <cellStyle name="_MBT管理圖表-9410_合併管理報表-9503-ellisa_合併管理報表-9504_2007預算損益表_2007預算損益表-0124_Q2財測-for Acc" xfId="694"/>
    <cellStyle name="_MBT管理圖表-9410_合併管理報表-9503-ellisa_合併管理報表-9504_2007預算損益表_2007預算損益表-0124_Q2財測-for Acc5 3" xfId="695"/>
    <cellStyle name="_MBT管理圖表-9410_合併管理報表-9503-ellisa_合併管理報表-9504_2007預算損益表_2007預算損益表-0124_Q2財測-for Acc5 3 (2)" xfId="696"/>
    <cellStyle name="_MBT管理圖表-9410_合併管理報表-9503-ellisa_合併管理報表-9504_2007預算損益表_96年度財測-Q3~Q4" xfId="697"/>
    <cellStyle name="_MBT管理圖表-9410_合併管理報表-9503-ellisa_合併管理報表-9504_2007預算損益表_96年度財測-Q3~Q4(to acc) (3)" xfId="698"/>
    <cellStyle name="_MBT管理圖表-9410_合併管理報表-9503-ellisa_合併管理報表-9504_2007預算損益表_Q2財測-for Acc" xfId="699"/>
    <cellStyle name="_MBT管理圖表-9410_合併管理報表-9503-ellisa_合併管理報表-9504_2007預算損益表_Q2財測-for Acc5 3" xfId="700"/>
    <cellStyle name="_MBT管理圖表-9410_合併管理報表-9503-ellisa_合併管理報表-9504_2007預算損益表_Q2財測-for Acc5 3 (2)" xfId="701"/>
    <cellStyle name="_MBT管理圖表-9410_合併管理報表-9503-ellisa_合併管理報表-9504_2007預算損益表-2" xfId="702"/>
    <cellStyle name="_MBT管理圖表-9410_合併管理報表-9503-ellisa_合併管理報表-9504_2007預算損益表-2_2007預算損益表" xfId="703"/>
    <cellStyle name="_MBT管理圖表-9410_合併管理報表-9503-ellisa_合併管理報表-9504_2007預算損益表-2_2007預算損益表_96年度財測-Q3~Q4" xfId="704"/>
    <cellStyle name="_MBT管理圖表-9410_合併管理報表-9503-ellisa_合併管理報表-9504_2007預算損益表-2_2007預算損益表_96年度財測-Q3~Q4(to acc) (3)" xfId="705"/>
    <cellStyle name="_MBT管理圖表-9410_合併管理報表-9503-ellisa_合併管理報表-9504_2007預算損益表-2_2007預算損益表_Q2財測-for Acc" xfId="706"/>
    <cellStyle name="_MBT管理圖表-9410_合併管理報表-9503-ellisa_合併管理報表-9504_2007預算損益表-2_2007預算損益表_Q2財測-for Acc5 3" xfId="707"/>
    <cellStyle name="_MBT管理圖表-9410_合併管理報表-9503-ellisa_合併管理報表-9504_2007預算損益表-2_2007預算損益表_Q2財測-for Acc5 3 (2)" xfId="708"/>
    <cellStyle name="_MBT管理圖表-9410_合併管理報表-9503-ellisa_合併管理報表-9504_2007預算損益表-2_2007預算損益表-0124" xfId="709"/>
    <cellStyle name="_MBT管理圖表-9410_合併管理報表-9503-ellisa_合併管理報表-9504_2007預算損益表-2_2007預算損益表-0124_96年度財測-Q3~Q4" xfId="710"/>
    <cellStyle name="_MBT管理圖表-9410_合併管理報表-9503-ellisa_合併管理報表-9504_2007預算損益表-2_2007預算損益表-0124_96年度財測-Q3~Q4(to acc) (3)" xfId="711"/>
    <cellStyle name="_MBT管理圖表-9410_合併管理報表-9503-ellisa_合併管理報表-9504_2007預算損益表-2_2007預算損益表-0124_Q2財測-for Acc" xfId="712"/>
    <cellStyle name="_MBT管理圖表-9410_合併管理報表-9503-ellisa_合併管理報表-9504_2007預算損益表-2_2007預算損益表-0124_Q2財測-for Acc5 3" xfId="713"/>
    <cellStyle name="_MBT管理圖表-9410_合併管理報表-9503-ellisa_合併管理報表-9504_2007預算損益表-2_2007預算損益表-0124_Q2財測-for Acc5 3 (2)" xfId="714"/>
    <cellStyle name="_MBT管理圖表-9410_合併管理報表-9503-ellisa_合併管理報表-9504_2007預算損益表-2_96年度財測-Q3~Q4" xfId="715"/>
    <cellStyle name="_MBT管理圖表-9410_合併管理報表-9503-ellisa_合併管理報表-9504_2007預算損益表-2_96年度財測-Q3~Q4(to acc) (3)" xfId="716"/>
    <cellStyle name="_MBT管理圖表-9410_合併管理報表-9503-ellisa_合併管理報表-9504_2007預算損益表-2_Q2財測-for Acc" xfId="717"/>
    <cellStyle name="_MBT管理圖表-9410_合併管理報表-9503-ellisa_合併管理報表-9504_2007預算損益表-2_Q2財測-for Acc5 3" xfId="718"/>
    <cellStyle name="_MBT管理圖表-9410_合併管理報表-9503-ellisa_合併管理報表-9504_2007預算損益表-2_Q2財測-for Acc5 3 (2)" xfId="719"/>
    <cellStyle name="_MBT管理圖表-9410_合併管理報表-9503-ellisa_合併管理報表-9504_96年度財測-Q3~Q4" xfId="720"/>
    <cellStyle name="_MBT管理圖表-9410_合併管理報表-9503-ellisa_合併管理報表-9504_96年度財測-Q3~Q4(to acc) (3)" xfId="721"/>
    <cellStyle name="_MBT管理圖表-9410_合併管理報表-9503-ellisa_合併管理報表-9504_Q2財測-for Acc" xfId="722"/>
    <cellStyle name="_MBT管理圖表-9410_合併管理報表-9503-ellisa_合併管理報表-9504_Q2財測-for Acc5 3" xfId="723"/>
    <cellStyle name="_MBT管理圖表-9410_合併管理報表-9503-ellisa_合併管理報表-9504_Q2財測-for Acc5 3 (2)" xfId="724"/>
    <cellStyle name="_MBT管理圖表-9410_合併管理報表-9503-ellisa_合併管理報表-9504_提供TFN 9604 CFO報告檔(財測更新版)" xfId="725"/>
    <cellStyle name="_MBT管理圖表-9410_合併管理報表-9503-ellisa_合併管理報表-9504_提供TFN 9604 CFO報告檔(財測更新版)_Book1" xfId="726"/>
    <cellStyle name="_MBT管理圖表-9410_合併管理報表-9503-ellisa_合併管理報表-9504_提供TFN 9604 CFO報告檔(財測更新版)_Book2" xfId="727"/>
    <cellStyle name="_MBT管理圖表-9410_合併管理報表-9503-ellisa_合併管理報表-9504_提供TFN 9604 CFO報告檔(財測更新版)_提供TFN 9606 CFO報告檔(FIXED)" xfId="728"/>
    <cellStyle name="_MBT管理圖表-9410_合併管理報表-9503-ellisa_合併管理報表-9504_提供TFN 9604 CFO報告檔(財測更新版)_提供TFN 9607 CFO報告檔(FIXED)-new" xfId="729"/>
    <cellStyle name="_MBT管理圖表-9410_合併管理報表-9503-ellisa_合併管理報表-9504_提供TFN 9604 CFO報告檔(財測更新版)_提供TFN 9608CFO報告檔(FIXED新格式)" xfId="730"/>
    <cellStyle name="_MBT管理圖表-9410_合併管理報表-9503-ellisa_合併管理報表-9504_提供TFN 9604 CFO報告檔(財測更新版)_提供TFN 9609CFO報告檔(FIXED新格式)" xfId="731"/>
    <cellStyle name="_MBT管理圖表-9410_合併管理報表-9503-ellisa_合併管理報表-9504_提供TFN 9604 CFO報告檔(財測更新版)_提供TFN 9609CFO報告檔(FIXED新格式)-不含TTN" xfId="732"/>
    <cellStyle name="_MBT管理圖表-9410_合併管理報表-9503-ellisa_合併管理報表-9504_提供TFN 9604 CFO報告檔(財測更新版)_語音及數據價量資訊-更新" xfId="733"/>
    <cellStyle name="_MBT管理圖表-9410_合併管理報表-9503-ellisa_合併管理報表-9504_語音及數據價量資訊-更新" xfId="734"/>
    <cellStyle name="_MBT管理圖表-9410_合併管理報表-9503-ellisa_合併管理報表-9505" xfId="735"/>
    <cellStyle name="_MBT管理圖表-9410_合併管理報表-9503-ellisa_合併管理報表-9505_2007預算損益表" xfId="736"/>
    <cellStyle name="_MBT管理圖表-9410_合併管理報表-9503-ellisa_合併管理報表-9505_2007預算損益表_2007預算損益表" xfId="737"/>
    <cellStyle name="_MBT管理圖表-9410_合併管理報表-9503-ellisa_合併管理報表-9505_2007預算損益表_2007預算損益表_96年度財測-Q3~Q4" xfId="738"/>
    <cellStyle name="_MBT管理圖表-9410_合併管理報表-9503-ellisa_合併管理報表-9505_2007預算損益表_2007預算損益表_96年度財測-Q3~Q4(to acc) (3)" xfId="739"/>
    <cellStyle name="_MBT管理圖表-9410_合併管理報表-9503-ellisa_合併管理報表-9505_2007預算損益表_2007預算損益表_Q2財測-for Acc" xfId="740"/>
    <cellStyle name="_MBT管理圖表-9410_合併管理報表-9503-ellisa_合併管理報表-9505_2007預算損益表_2007預算損益表_Q2財測-for Acc5 3" xfId="741"/>
    <cellStyle name="_MBT管理圖表-9410_合併管理報表-9503-ellisa_合併管理報表-9505_2007預算損益表_2007預算損益表_Q2財測-for Acc5 3 (2)" xfId="742"/>
    <cellStyle name="_MBT管理圖表-9410_合併管理報表-9503-ellisa_合併管理報表-9505_2007預算損益表_2007預算損益表-0124" xfId="743"/>
    <cellStyle name="_MBT管理圖表-9410_合併管理報表-9503-ellisa_合併管理報表-9505_2007預算損益表_2007預算損益表-0124_96年度財測-Q3~Q4" xfId="744"/>
    <cellStyle name="_MBT管理圖表-9410_合併管理報表-9503-ellisa_合併管理報表-9505_2007預算損益表_2007預算損益表-0124_96年度財測-Q3~Q4(to acc) (3)" xfId="745"/>
    <cellStyle name="_MBT管理圖表-9410_合併管理報表-9503-ellisa_合併管理報表-9505_2007預算損益表_2007預算損益表-0124_Q2財測-for Acc" xfId="746"/>
    <cellStyle name="_MBT管理圖表-9410_合併管理報表-9503-ellisa_合併管理報表-9505_2007預算損益表_2007預算損益表-0124_Q2財測-for Acc5 3" xfId="747"/>
    <cellStyle name="_MBT管理圖表-9410_合併管理報表-9503-ellisa_合併管理報表-9505_2007預算損益表_2007預算損益表-0124_Q2財測-for Acc5 3 (2)" xfId="748"/>
    <cellStyle name="_MBT管理圖表-9410_合併管理報表-9503-ellisa_合併管理報表-9505_2007預算損益表_96年度財測-Q3~Q4" xfId="749"/>
    <cellStyle name="_MBT管理圖表-9410_合併管理報表-9503-ellisa_合併管理報表-9505_2007預算損益表_96年度財測-Q3~Q4(to acc) (3)" xfId="750"/>
    <cellStyle name="_MBT管理圖表-9410_合併管理報表-9503-ellisa_合併管理報表-9505_2007預算損益表_Q2財測-for Acc" xfId="751"/>
    <cellStyle name="_MBT管理圖表-9410_合併管理報表-9503-ellisa_合併管理報表-9505_2007預算損益表_Q2財測-for Acc5 3" xfId="752"/>
    <cellStyle name="_MBT管理圖表-9410_合併管理報表-9503-ellisa_合併管理報表-9505_2007預算損益表_Q2財測-for Acc5 3 (2)" xfId="753"/>
    <cellStyle name="_MBT管理圖表-9410_合併管理報表-9503-ellisa_合併管理報表-9505_2007預算損益表-2" xfId="754"/>
    <cellStyle name="_MBT管理圖表-9410_合併管理報表-9503-ellisa_合併管理報表-9505_2007預算損益表-2_2007預算損益表" xfId="755"/>
    <cellStyle name="_MBT管理圖表-9410_合併管理報表-9503-ellisa_合併管理報表-9505_2007預算損益表-2_2007預算損益表_96年度財測-Q3~Q4" xfId="756"/>
    <cellStyle name="_MBT管理圖表-9410_合併管理報表-9503-ellisa_合併管理報表-9505_2007預算損益表-2_2007預算損益表_96年度財測-Q3~Q4(to acc) (3)" xfId="757"/>
    <cellStyle name="_MBT管理圖表-9410_合併管理報表-9503-ellisa_合併管理報表-9505_2007預算損益表-2_2007預算損益表_Q2財測-for Acc" xfId="758"/>
    <cellStyle name="_MBT管理圖表-9410_合併管理報表-9503-ellisa_合併管理報表-9505_2007預算損益表-2_2007預算損益表_Q2財測-for Acc5 3" xfId="759"/>
    <cellStyle name="_MBT管理圖表-9410_合併管理報表-9503-ellisa_合併管理報表-9505_2007預算損益表-2_2007預算損益表_Q2財測-for Acc5 3 (2)" xfId="760"/>
    <cellStyle name="_MBT管理圖表-9410_合併管理報表-9503-ellisa_合併管理報表-9505_2007預算損益表-2_2007預算損益表-0124" xfId="761"/>
    <cellStyle name="_MBT管理圖表-9410_合併管理報表-9503-ellisa_合併管理報表-9505_2007預算損益表-2_2007預算損益表-0124_96年度財測-Q3~Q4" xfId="762"/>
    <cellStyle name="_MBT管理圖表-9410_合併管理報表-9503-ellisa_合併管理報表-9505_2007預算損益表-2_2007預算損益表-0124_96年度財測-Q3~Q4(to acc) (3)" xfId="763"/>
    <cellStyle name="_MBT管理圖表-9410_合併管理報表-9503-ellisa_合併管理報表-9505_2007預算損益表-2_2007預算損益表-0124_Q2財測-for Acc" xfId="764"/>
    <cellStyle name="_MBT管理圖表-9410_合併管理報表-9503-ellisa_合併管理報表-9505_2007預算損益表-2_2007預算損益表-0124_Q2財測-for Acc5 3" xfId="765"/>
    <cellStyle name="_MBT管理圖表-9410_合併管理報表-9503-ellisa_合併管理報表-9505_2007預算損益表-2_2007預算損益表-0124_Q2財測-for Acc5 3 (2)" xfId="766"/>
    <cellStyle name="_MBT管理圖表-9410_合併管理報表-9503-ellisa_合併管理報表-9505_2007預算損益表-2_96年度財測-Q3~Q4" xfId="767"/>
    <cellStyle name="_MBT管理圖表-9410_合併管理報表-9503-ellisa_合併管理報表-9505_2007預算損益表-2_96年度財測-Q3~Q4(to acc) (3)" xfId="768"/>
    <cellStyle name="_MBT管理圖表-9410_合併管理報表-9503-ellisa_合併管理報表-9505_2007預算損益表-2_Q2財測-for Acc" xfId="769"/>
    <cellStyle name="_MBT管理圖表-9410_合併管理報表-9503-ellisa_合併管理報表-9505_2007預算損益表-2_Q2財測-for Acc5 3" xfId="770"/>
    <cellStyle name="_MBT管理圖表-9410_合併管理報表-9503-ellisa_合併管理報表-9505_2007預算損益表-2_Q2財測-for Acc5 3 (2)" xfId="771"/>
    <cellStyle name="_MBT管理圖表-9410_合併管理報表-9503-ellisa_合併管理報表-9505_96年度財測-Q3~Q4" xfId="772"/>
    <cellStyle name="_MBT管理圖表-9410_合併管理報表-9503-ellisa_合併管理報表-9505_96年度財測-Q3~Q4(to acc) (3)" xfId="773"/>
    <cellStyle name="_MBT管理圖表-9410_合併管理報表-9503-ellisa_合併管理報表-9505_Q2財測-for Acc" xfId="774"/>
    <cellStyle name="_MBT管理圖表-9410_合併管理報表-9503-ellisa_合併管理報表-9505_Q2財測-for Acc5 3" xfId="775"/>
    <cellStyle name="_MBT管理圖表-9410_合併管理報表-9503-ellisa_合併管理報表-9505_Q2財測-for Acc5 3 (2)" xfId="776"/>
    <cellStyle name="_MBT管理圖表-9410_合併管理報表-9503-ellisa_合併管理報表-9505_提供TFN 9604 CFO報告檔(財測更新版)" xfId="777"/>
    <cellStyle name="_MBT管理圖表-9410_合併管理報表-9503-ellisa_合併管理報表-9505_提供TFN 9604 CFO報告檔(財測更新版)_Book1" xfId="778"/>
    <cellStyle name="_MBT管理圖表-9410_合併管理報表-9503-ellisa_合併管理報表-9505_提供TFN 9604 CFO報告檔(財測更新版)_Book2" xfId="779"/>
    <cellStyle name="_MBT管理圖表-9410_合併管理報表-9503-ellisa_合併管理報表-9505_提供TFN 9604 CFO報告檔(財測更新版)_提供TFN 9606 CFO報告檔(FIXED)" xfId="780"/>
    <cellStyle name="_MBT管理圖表-9410_合併管理報表-9503-ellisa_合併管理報表-9505_提供TFN 9604 CFO報告檔(財測更新版)_提供TFN 9607 CFO報告檔(FIXED)-new" xfId="781"/>
    <cellStyle name="_MBT管理圖表-9410_合併管理報表-9503-ellisa_合併管理報表-9505_提供TFN 9604 CFO報告檔(財測更新版)_提供TFN 9608CFO報告檔(FIXED新格式)" xfId="782"/>
    <cellStyle name="_MBT管理圖表-9410_合併管理報表-9503-ellisa_合併管理報表-9505_提供TFN 9604 CFO報告檔(財測更新版)_提供TFN 9609CFO報告檔(FIXED新格式)" xfId="783"/>
    <cellStyle name="_MBT管理圖表-9410_合併管理報表-9503-ellisa_合併管理報表-9505_提供TFN 9604 CFO報告檔(財測更新版)_提供TFN 9609CFO報告檔(FIXED新格式)-不含TTN" xfId="784"/>
    <cellStyle name="_MBT管理圖表-9410_合併管理報表-9503-ellisa_合併管理報表-9505_提供TFN 9604 CFO報告檔(財測更新版)_語音及數據價量資訊-更新" xfId="785"/>
    <cellStyle name="_MBT管理圖表-9410_合併管理報表-9503-ellisa_合併管理報表-9505_語音及數據價量資訊-更新" xfId="786"/>
    <cellStyle name="_MBT管理圖表-9410_合併管理報表-9503-ellisa_合併管理報表-9506" xfId="787"/>
    <cellStyle name="_MBT管理圖表-9410_合併管理報表-9503-ellisa_合併管理報表-9506_2007預算損益表" xfId="788"/>
    <cellStyle name="_MBT管理圖表-9410_合併管理報表-9503-ellisa_合併管理報表-9506_2007預算損益表_2007預算損益表" xfId="789"/>
    <cellStyle name="_MBT管理圖表-9410_合併管理報表-9503-ellisa_合併管理報表-9506_2007預算損益表_2007預算損益表_96年度財測-Q3~Q4" xfId="790"/>
    <cellStyle name="_MBT管理圖表-9410_合併管理報表-9503-ellisa_合併管理報表-9506_2007預算損益表_2007預算損益表_96年度財測-Q3~Q4(to acc) (3)" xfId="791"/>
    <cellStyle name="_MBT管理圖表-9410_合併管理報表-9503-ellisa_合併管理報表-9506_2007預算損益表_2007預算損益表_Q2財測-for Acc" xfId="792"/>
    <cellStyle name="_MBT管理圖表-9410_合併管理報表-9503-ellisa_合併管理報表-9506_2007預算損益表_2007預算損益表_Q2財測-for Acc5 3" xfId="793"/>
    <cellStyle name="_MBT管理圖表-9410_合併管理報表-9503-ellisa_合併管理報表-9506_2007預算損益表_2007預算損益表_Q2財測-for Acc5 3 (2)" xfId="794"/>
    <cellStyle name="_MBT管理圖表-9410_合併管理報表-9503-ellisa_合併管理報表-9506_2007預算損益表_2007預算損益表-0124" xfId="795"/>
    <cellStyle name="_MBT管理圖表-9410_合併管理報表-9503-ellisa_合併管理報表-9506_2007預算損益表_2007預算損益表-0124_96年度財測-Q3~Q4" xfId="796"/>
    <cellStyle name="_MBT管理圖表-9410_合併管理報表-9503-ellisa_合併管理報表-9506_2007預算損益表_2007預算損益表-0124_96年度財測-Q3~Q4(to acc) (3)" xfId="797"/>
    <cellStyle name="_MBT管理圖表-9410_合併管理報表-9503-ellisa_合併管理報表-9506_2007預算損益表_2007預算損益表-0124_Q2財測-for Acc" xfId="798"/>
    <cellStyle name="_MBT管理圖表-9410_合併管理報表-9503-ellisa_合併管理報表-9506_2007預算損益表_2007預算損益表-0124_Q2財測-for Acc5 3" xfId="799"/>
    <cellStyle name="_MBT管理圖表-9410_合併管理報表-9503-ellisa_合併管理報表-9506_2007預算損益表_2007預算損益表-0124_Q2財測-for Acc5 3 (2)" xfId="800"/>
    <cellStyle name="_MBT管理圖表-9410_合併管理報表-9503-ellisa_合併管理報表-9506_2007預算損益表_96年度財測-Q3~Q4" xfId="801"/>
    <cellStyle name="_MBT管理圖表-9410_合併管理報表-9503-ellisa_合併管理報表-9506_2007預算損益表_96年度財測-Q3~Q4(to acc) (3)" xfId="802"/>
    <cellStyle name="_MBT管理圖表-9410_合併管理報表-9503-ellisa_合併管理報表-9506_2007預算損益表_Q2財測-for Acc" xfId="803"/>
    <cellStyle name="_MBT管理圖表-9410_合併管理報表-9503-ellisa_合併管理報表-9506_2007預算損益表_Q2財測-for Acc5 3" xfId="804"/>
    <cellStyle name="_MBT管理圖表-9410_合併管理報表-9503-ellisa_合併管理報表-9506_2007預算損益表_Q2財測-for Acc5 3 (2)" xfId="805"/>
    <cellStyle name="_MBT管理圖表-9410_合併管理報表-9503-ellisa_合併管理報表-9506_2007預算損益表-2" xfId="806"/>
    <cellStyle name="_MBT管理圖表-9410_合併管理報表-9503-ellisa_合併管理報表-9506_2007預算損益表-2_2007預算損益表" xfId="807"/>
    <cellStyle name="_MBT管理圖表-9410_合併管理報表-9503-ellisa_合併管理報表-9506_2007預算損益表-2_2007預算損益表_96年度財測-Q3~Q4" xfId="808"/>
    <cellStyle name="_MBT管理圖表-9410_合併管理報表-9503-ellisa_合併管理報表-9506_2007預算損益表-2_2007預算損益表_96年度財測-Q3~Q4(to acc) (3)" xfId="809"/>
    <cellStyle name="_MBT管理圖表-9410_合併管理報表-9503-ellisa_合併管理報表-9506_2007預算損益表-2_2007預算損益表_Q2財測-for Acc" xfId="810"/>
    <cellStyle name="_MBT管理圖表-9410_合併管理報表-9503-ellisa_合併管理報表-9506_2007預算損益表-2_2007預算損益表_Q2財測-for Acc5 3" xfId="811"/>
    <cellStyle name="_MBT管理圖表-9410_合併管理報表-9503-ellisa_合併管理報表-9506_2007預算損益表-2_2007預算損益表_Q2財測-for Acc5 3 (2)" xfId="812"/>
    <cellStyle name="_MBT管理圖表-9410_合併管理報表-9503-ellisa_合併管理報表-9506_2007預算損益表-2_2007預算損益表-0124" xfId="813"/>
    <cellStyle name="_MBT管理圖表-9410_合併管理報表-9503-ellisa_合併管理報表-9506_2007預算損益表-2_2007預算損益表-0124_96年度財測-Q3~Q4" xfId="814"/>
    <cellStyle name="_MBT管理圖表-9410_合併管理報表-9503-ellisa_合併管理報表-9506_2007預算損益表-2_2007預算損益表-0124_96年度財測-Q3~Q4(to acc) (3)" xfId="815"/>
    <cellStyle name="_MBT管理圖表-9410_合併管理報表-9503-ellisa_合併管理報表-9506_2007預算損益表-2_2007預算損益表-0124_Q2財測-for Acc" xfId="816"/>
    <cellStyle name="_MBT管理圖表-9410_合併管理報表-9503-ellisa_合併管理報表-9506_2007預算損益表-2_2007預算損益表-0124_Q2財測-for Acc5 3" xfId="817"/>
    <cellStyle name="_MBT管理圖表-9410_合併管理報表-9503-ellisa_合併管理報表-9506_2007預算損益表-2_2007預算損益表-0124_Q2財測-for Acc5 3 (2)" xfId="818"/>
    <cellStyle name="_MBT管理圖表-9410_合併管理報表-9503-ellisa_合併管理報表-9506_2007預算損益表-2_96年度財測-Q3~Q4" xfId="819"/>
    <cellStyle name="_MBT管理圖表-9410_合併管理報表-9503-ellisa_合併管理報表-9506_2007預算損益表-2_96年度財測-Q3~Q4(to acc) (3)" xfId="820"/>
    <cellStyle name="_MBT管理圖表-9410_合併管理報表-9503-ellisa_合併管理報表-9506_2007預算損益表-2_Q2財測-for Acc" xfId="821"/>
    <cellStyle name="_MBT管理圖表-9410_合併管理報表-9503-ellisa_合併管理報表-9506_2007預算損益表-2_Q2財測-for Acc5 3" xfId="822"/>
    <cellStyle name="_MBT管理圖表-9410_合併管理報表-9503-ellisa_合併管理報表-9506_2007預算損益表-2_Q2財測-for Acc5 3 (2)" xfId="823"/>
    <cellStyle name="_MBT管理圖表-9410_合併管理報表-9503-ellisa_合併管理報表-9506_96年度財測-Q3~Q4" xfId="824"/>
    <cellStyle name="_MBT管理圖表-9410_合併管理報表-9503-ellisa_合併管理報表-9506_96年度財測-Q3~Q4(to acc) (3)" xfId="825"/>
    <cellStyle name="_MBT管理圖表-9410_合併管理報表-9503-ellisa_合併管理報表-9506_Q2財測-for Acc" xfId="826"/>
    <cellStyle name="_MBT管理圖表-9410_合併管理報表-9503-ellisa_合併管理報表-9506_Q2財測-for Acc5 3" xfId="827"/>
    <cellStyle name="_MBT管理圖表-9410_合併管理報表-9503-ellisa_合併管理報表-9506_Q2財測-for Acc5 3 (2)" xfId="828"/>
    <cellStyle name="_MBT管理圖表-9410_合併管理報表-9503-ellisa_合併管理報表-9506_提供TFN 9604 CFO報告檔(財測更新版)" xfId="829"/>
    <cellStyle name="_MBT管理圖表-9410_合併管理報表-9503-ellisa_合併管理報表-9506_提供TFN 9604 CFO報告檔(財測更新版)_Book1" xfId="830"/>
    <cellStyle name="_MBT管理圖表-9410_合併管理報表-9503-ellisa_合併管理報表-9506_提供TFN 9604 CFO報告檔(財測更新版)_Book2" xfId="831"/>
    <cellStyle name="_MBT管理圖表-9410_合併管理報表-9503-ellisa_合併管理報表-9506_提供TFN 9604 CFO報告檔(財測更新版)_提供TFN 9606 CFO報告檔(FIXED)" xfId="832"/>
    <cellStyle name="_MBT管理圖表-9410_合併管理報表-9503-ellisa_合併管理報表-9506_提供TFN 9604 CFO報告檔(財測更新版)_提供TFN 9607 CFO報告檔(FIXED)-new" xfId="833"/>
    <cellStyle name="_MBT管理圖表-9410_合併管理報表-9503-ellisa_合併管理報表-9506_提供TFN 9604 CFO報告檔(財測更新版)_提供TFN 9608CFO報告檔(FIXED新格式)" xfId="834"/>
    <cellStyle name="_MBT管理圖表-9410_合併管理報表-9503-ellisa_合併管理報表-9506_提供TFN 9604 CFO報告檔(財測更新版)_提供TFN 9609CFO報告檔(FIXED新格式)" xfId="835"/>
    <cellStyle name="_MBT管理圖表-9410_合併管理報表-9503-ellisa_合併管理報表-9506_提供TFN 9604 CFO報告檔(財測更新版)_提供TFN 9609CFO報告檔(FIXED新格式)-不含TTN" xfId="836"/>
    <cellStyle name="_MBT管理圖表-9410_合併管理報表-9503-ellisa_合併管理報表-9506_提供TFN 9604 CFO報告檔(財測更新版)_語音及數據價量資訊-更新" xfId="837"/>
    <cellStyle name="_MBT管理圖表-9410_合併管理報表-9503-ellisa_合併管理報表-9506_語音及數據價量資訊-更新" xfId="838"/>
    <cellStyle name="_MBT管理圖表-9410_合併管理報表-9503-ellisa_合併管理報表-9507" xfId="839"/>
    <cellStyle name="_MBT管理圖表-9410_合併管理報表-9503-ellisa_合併管理報表-9507_提供TFN 9604 CFO報告檔(財測更新版)" xfId="840"/>
    <cellStyle name="_MBT管理圖表-9410_合併管理報表-9503-ellisa_合併管理報表-9507_提供TFN 9604 CFO報告檔(財測更新版)_Book1" xfId="841"/>
    <cellStyle name="_MBT管理圖表-9410_合併管理報表-9503-ellisa_合併管理報表-9507_提供TFN 9604 CFO報告檔(財測更新版)_Book2" xfId="842"/>
    <cellStyle name="_MBT管理圖表-9410_合併管理報表-9503-ellisa_合併管理報表-9507_提供TFN 9604 CFO報告檔(財測更新版)_提供TFN 9606 CFO報告檔(FIXED)" xfId="843"/>
    <cellStyle name="_MBT管理圖表-9410_合併管理報表-9503-ellisa_合併管理報表-9507_提供TFN 9604 CFO報告檔(財測更新版)_提供TFN 9607 CFO報告檔(FIXED)-new" xfId="844"/>
    <cellStyle name="_MBT管理圖表-9410_合併管理報表-9503-ellisa_合併管理報表-9507_提供TFN 9604 CFO報告檔(財測更新版)_提供TFN 9608CFO報告檔(FIXED新格式)" xfId="845"/>
    <cellStyle name="_MBT管理圖表-9410_合併管理報表-9503-ellisa_合併管理報表-9507_提供TFN 9604 CFO報告檔(財測更新版)_提供TFN 9609CFO報告檔(FIXED新格式)" xfId="846"/>
    <cellStyle name="_MBT管理圖表-9410_合併管理報表-9503-ellisa_合併管理報表-9507_提供TFN 9604 CFO報告檔(財測更新版)_提供TFN 9609CFO報告檔(FIXED新格式)-不含TTN" xfId="847"/>
    <cellStyle name="_MBT管理圖表-9410_合併管理報表-9503-ellisa_合併管理報表-9507_提供TFN 9604 CFO報告檔(財測更新版)_語音及數據價量資訊-更新" xfId="848"/>
    <cellStyle name="_MBT管理圖表-9410_合併管理報表-9503-ellisa_合併管理報表-9507_語音及數據價量資訊-更新" xfId="849"/>
    <cellStyle name="_MBT管理圖表-9410_合併管理報表-9503-ellisa_合併管理報表-9508" xfId="850"/>
    <cellStyle name="_MBT管理圖表-9410_合併管理報表-9503-ellisa_合併管理報表-9508_提供TFN 9604 CFO報告檔(財測更新版)" xfId="851"/>
    <cellStyle name="_MBT管理圖表-9410_合併管理報表-9503-ellisa_合併管理報表-9508_提供TFN 9604 CFO報告檔(財測更新版)_Book1" xfId="852"/>
    <cellStyle name="_MBT管理圖表-9410_合併管理報表-9503-ellisa_合併管理報表-9508_提供TFN 9604 CFO報告檔(財測更新版)_Book2" xfId="853"/>
    <cellStyle name="_MBT管理圖表-9410_合併管理報表-9503-ellisa_合併管理報表-9508_提供TFN 9604 CFO報告檔(財測更新版)_提供TFN 9606 CFO報告檔(FIXED)" xfId="854"/>
    <cellStyle name="_MBT管理圖表-9410_合併管理報表-9503-ellisa_合併管理報表-9508_提供TFN 9604 CFO報告檔(財測更新版)_提供TFN 9607 CFO報告檔(FIXED)-new" xfId="855"/>
    <cellStyle name="_MBT管理圖表-9410_合併管理報表-9503-ellisa_合併管理報表-9508_提供TFN 9604 CFO報告檔(財測更新版)_提供TFN 9608CFO報告檔(FIXED新格式)" xfId="856"/>
    <cellStyle name="_MBT管理圖表-9410_合併管理報表-9503-ellisa_合併管理報表-9508_提供TFN 9604 CFO報告檔(財測更新版)_提供TFN 9609CFO報告檔(FIXED新格式)" xfId="857"/>
    <cellStyle name="_MBT管理圖表-9410_合併管理報表-9503-ellisa_合併管理報表-9508_提供TFN 9604 CFO報告檔(財測更新版)_提供TFN 9609CFO報告檔(FIXED新格式)-不含TTN" xfId="858"/>
    <cellStyle name="_MBT管理圖表-9410_合併管理報表-9503-ellisa_合併管理報表-9508_提供TFN 9604 CFO報告檔(財測更新版)_語音及數據價量資訊-更新" xfId="859"/>
    <cellStyle name="_MBT管理圖表-9410_合併管理報表-9503-ellisa_合併管理報表-9508_語音及數據價量資訊-更新" xfId="860"/>
    <cellStyle name="_MBT管理圖表-9410_合併管理報表-9503-ellisa_合併管理報表-9509" xfId="861"/>
    <cellStyle name="_MBT管理圖表-9410_合併管理報表-9503-ellisa_合併管理報表-9509_提供TFN 9604 CFO報告檔(財測更新版)" xfId="862"/>
    <cellStyle name="_MBT管理圖表-9410_合併管理報表-9503-ellisa_合併管理報表-9509_提供TFN 9604 CFO報告檔(財測更新版)_Book1" xfId="863"/>
    <cellStyle name="_MBT管理圖表-9410_合併管理報表-9503-ellisa_合併管理報表-9509_提供TFN 9604 CFO報告檔(財測更新版)_Book2" xfId="864"/>
    <cellStyle name="_MBT管理圖表-9410_合併管理報表-9503-ellisa_合併管理報表-9509_提供TFN 9604 CFO報告檔(財測更新版)_提供TFN 9606 CFO報告檔(FIXED)" xfId="865"/>
    <cellStyle name="_MBT管理圖表-9410_合併管理報表-9503-ellisa_合併管理報表-9509_提供TFN 9604 CFO報告檔(財測更新版)_提供TFN 9607 CFO報告檔(FIXED)-new" xfId="866"/>
    <cellStyle name="_MBT管理圖表-9410_合併管理報表-9503-ellisa_合併管理報表-9509_提供TFN 9604 CFO報告檔(財測更新版)_提供TFN 9608CFO報告檔(FIXED新格式)" xfId="867"/>
    <cellStyle name="_MBT管理圖表-9410_合併管理報表-9503-ellisa_合併管理報表-9509_提供TFN 9604 CFO報告檔(財測更新版)_提供TFN 9609CFO報告檔(FIXED新格式)" xfId="868"/>
    <cellStyle name="_MBT管理圖表-9410_合併管理報表-9503-ellisa_合併管理報表-9509_提供TFN 9604 CFO報告檔(財測更新版)_提供TFN 9609CFO報告檔(FIXED新格式)-不含TTN" xfId="869"/>
    <cellStyle name="_MBT管理圖表-9410_合併管理報表-9503-ellisa_合併管理報表-9509_提供TFN 9604 CFO報告檔(財測更新版)_語音及數據價量資訊-更新" xfId="870"/>
    <cellStyle name="_MBT管理圖表-9410_合併管理報表-9503-ellisa_合併管理報表-9509_語音及數據價量資訊-更新" xfId="871"/>
    <cellStyle name="_MBT管理圖表-9410_合併管理報表-9503-ellisa_合併管理報表-9510" xfId="872"/>
    <cellStyle name="_MBT管理圖表-9410_合併管理報表-9503-ellisa_合併管理報表-9510_提供TFN 9604 CFO報告檔(財測更新版)" xfId="873"/>
    <cellStyle name="_MBT管理圖表-9410_合併管理報表-9503-ellisa_合併管理報表-9510_提供TFN 9604 CFO報告檔(財測更新版)_Book1" xfId="874"/>
    <cellStyle name="_MBT管理圖表-9410_合併管理報表-9503-ellisa_合併管理報表-9510_提供TFN 9604 CFO報告檔(財測更新版)_Book2" xfId="875"/>
    <cellStyle name="_MBT管理圖表-9410_合併管理報表-9503-ellisa_合併管理報表-9510_提供TFN 9604 CFO報告檔(財測更新版)_提供TFN 9606 CFO報告檔(FIXED)" xfId="876"/>
    <cellStyle name="_MBT管理圖表-9410_合併管理報表-9503-ellisa_合併管理報表-9510_提供TFN 9604 CFO報告檔(財測更新版)_提供TFN 9607 CFO報告檔(FIXED)-new" xfId="877"/>
    <cellStyle name="_MBT管理圖表-9410_合併管理報表-9503-ellisa_合併管理報表-9510_提供TFN 9604 CFO報告檔(財測更新版)_提供TFN 9608CFO報告檔(FIXED新格式)" xfId="878"/>
    <cellStyle name="_MBT管理圖表-9410_合併管理報表-9503-ellisa_合併管理報表-9510_提供TFN 9604 CFO報告檔(財測更新版)_提供TFN 9609CFO報告檔(FIXED新格式)" xfId="879"/>
    <cellStyle name="_MBT管理圖表-9410_合併管理報表-9503-ellisa_合併管理報表-9510_提供TFN 9604 CFO報告檔(財測更新版)_提供TFN 9609CFO報告檔(FIXED新格式)-不含TTN" xfId="880"/>
    <cellStyle name="_MBT管理圖表-9410_合併管理報表-9503-ellisa_合併管理報表-9510_提供TFN 9604 CFO報告檔(財測更新版)_語音及數據價量資訊-更新" xfId="881"/>
    <cellStyle name="_MBT管理圖表-9410_合併管理報表-9503-ellisa_合併管理報表-9510_語音及數據價量資訊-更新" xfId="882"/>
    <cellStyle name="_MBT管理圖表-9410_合併管理報表-9503-ellisa_合併管理報表-9511" xfId="883"/>
    <cellStyle name="_MBT管理圖表-9410_合併管理報表-9503-ellisa_合併管理報表-9511_提供TFN 9604 CFO報告檔(財測更新版)" xfId="884"/>
    <cellStyle name="_MBT管理圖表-9410_合併管理報表-9503-ellisa_合併管理報表-9511_提供TFN 9604 CFO報告檔(財測更新版)_Book1" xfId="885"/>
    <cellStyle name="_MBT管理圖表-9410_合併管理報表-9503-ellisa_合併管理報表-9511_提供TFN 9604 CFO報告檔(財測更新版)_Book2" xfId="886"/>
    <cellStyle name="_MBT管理圖表-9410_合併管理報表-9503-ellisa_合併管理報表-9511_提供TFN 9604 CFO報告檔(財測更新版)_提供TFN 9606 CFO報告檔(FIXED)" xfId="887"/>
    <cellStyle name="_MBT管理圖表-9410_合併管理報表-9503-ellisa_合併管理報表-9511_提供TFN 9604 CFO報告檔(財測更新版)_提供TFN 9607 CFO報告檔(FIXED)-new" xfId="888"/>
    <cellStyle name="_MBT管理圖表-9410_合併管理報表-9503-ellisa_合併管理報表-9511_提供TFN 9604 CFO報告檔(財測更新版)_提供TFN 9608CFO報告檔(FIXED新格式)" xfId="889"/>
    <cellStyle name="_MBT管理圖表-9410_合併管理報表-9503-ellisa_合併管理報表-9511_提供TFN 9604 CFO報告檔(財測更新版)_提供TFN 9609CFO報告檔(FIXED新格式)" xfId="890"/>
    <cellStyle name="_MBT管理圖表-9410_合併管理報表-9503-ellisa_合併管理報表-9511_提供TFN 9604 CFO報告檔(財測更新版)_提供TFN 9609CFO報告檔(FIXED新格式)-不含TTN" xfId="891"/>
    <cellStyle name="_MBT管理圖表-9410_合併管理報表-9503-ellisa_合併管理報表-9511_提供TFN 9604 CFO報告檔(財測更新版)_語音及數據價量資訊-更新" xfId="892"/>
    <cellStyle name="_MBT管理圖表-9410_合併管理報表-9503-ellisa_合併管理報表-9511_語音及數據價量資訊-更新" xfId="893"/>
    <cellStyle name="_MBT管理圖表-9410_合併管理報表-9503-ellisa_合併管理報表-9512" xfId="894"/>
    <cellStyle name="_MBT管理圖表-9410_合併管理報表-9503-ellisa_合併管理報表-9512_提供TFN 9604 CFO報告檔(財測更新版)" xfId="895"/>
    <cellStyle name="_MBT管理圖表-9410_合併管理報表-9503-ellisa_合併管理報表-9512_提供TFN 9604 CFO報告檔(財測更新版)_Book1" xfId="896"/>
    <cellStyle name="_MBT管理圖表-9410_合併管理報表-9503-ellisa_合併管理報表-9512_提供TFN 9604 CFO報告檔(財測更新版)_Book2" xfId="897"/>
    <cellStyle name="_MBT管理圖表-9410_合併管理報表-9503-ellisa_合併管理報表-9512_提供TFN 9604 CFO報告檔(財測更新版)_提供TFN 9606 CFO報告檔(FIXED)" xfId="898"/>
    <cellStyle name="_MBT管理圖表-9410_合併管理報表-9503-ellisa_合併管理報表-9512_提供TFN 9604 CFO報告檔(財測更新版)_提供TFN 9607 CFO報告檔(FIXED)-new" xfId="899"/>
    <cellStyle name="_MBT管理圖表-9410_合併管理報表-9503-ellisa_合併管理報表-9512_提供TFN 9604 CFO報告檔(財測更新版)_提供TFN 9608CFO報告檔(FIXED新格式)" xfId="900"/>
    <cellStyle name="_MBT管理圖表-9410_合併管理報表-9503-ellisa_合併管理報表-9512_提供TFN 9604 CFO報告檔(財測更新版)_提供TFN 9609CFO報告檔(FIXED新格式)" xfId="901"/>
    <cellStyle name="_MBT管理圖表-9410_合併管理報表-9503-ellisa_合併管理報表-9512_提供TFN 9604 CFO報告檔(財測更新版)_提供TFN 9609CFO報告檔(FIXED新格式)-不含TTN" xfId="902"/>
    <cellStyle name="_MBT管理圖表-9410_合併管理報表-9503-ellisa_合併管理報表-9512_提供TFN 9604 CFO報告檔(財測更新版)_語音及數據價量資訊-更新" xfId="903"/>
    <cellStyle name="_MBT管理圖表-9410_合併管理報表-9503-ellisa_合併管理報表-9512_語音及數據價量資訊-更新" xfId="904"/>
    <cellStyle name="_MBT管理圖表-9410_合併管理報表-9503-ellisa_季別-損益細項分析" xfId="905"/>
    <cellStyle name="_MBT管理圖表-9410_合併管理報表-9503-ellisa_季別-損益細項分析_提供TFN 9604 CFO報告檔(財測更新版)" xfId="906"/>
    <cellStyle name="_MBT管理圖表-9410_合併管理報表-9503-ellisa_季別-損益細項分析_提供TFN 9604 CFO報告檔(財測更新版)_Book1" xfId="907"/>
    <cellStyle name="_MBT管理圖表-9410_合併管理報表-9503-ellisa_季別-損益細項分析_提供TFN 9604 CFO報告檔(財測更新版)_Book2" xfId="908"/>
    <cellStyle name="_MBT管理圖表-9410_合併管理報表-9503-ellisa_季別-損益細項分析_提供TFN 9604 CFO報告檔(財測更新版)_提供TFN 9606 CFO報告檔(FIXED)" xfId="909"/>
    <cellStyle name="_MBT管理圖表-9410_合併管理報表-9503-ellisa_季別-損益細項分析_提供TFN 9604 CFO報告檔(財測更新版)_提供TFN 9607 CFO報告檔(FIXED)-new" xfId="910"/>
    <cellStyle name="_MBT管理圖表-9410_合併管理報表-9503-ellisa_季別-損益細項分析_提供TFN 9604 CFO報告檔(財測更新版)_提供TFN 9608CFO報告檔(FIXED新格式)" xfId="911"/>
    <cellStyle name="_MBT管理圖表-9410_合併管理報表-9503-ellisa_季別-損益細項分析_提供TFN 9604 CFO報告檔(財測更新版)_提供TFN 9609CFO報告檔(FIXED新格式)" xfId="912"/>
    <cellStyle name="_MBT管理圖表-9410_合併管理報表-9503-ellisa_季別-損益細項分析_提供TFN 9604 CFO報告檔(財測更新版)_提供TFN 9609CFO報告檔(FIXED新格式)-不含TTN" xfId="913"/>
    <cellStyle name="_MBT管理圖表-9410_合併管理報表-9503-ellisa_季別-損益細項分析_提供TFN 9604 CFO報告檔(財測更新版)_語音及數據價量資訊-更新" xfId="914"/>
    <cellStyle name="_MBT管理圖表-9410_合併管理報表-9503-ellisa_季別-損益細項分析_語音及數據價量資訊-更新" xfId="915"/>
    <cellStyle name="_MBT管理圖表-9410_合併管理報表-9503-ellisa_備份合併管理報表-9512" xfId="916"/>
    <cellStyle name="_MBT管理圖表-9410_合併管理報表-9503-ellisa_備份合併管理報表-9512_提供TFN 9604 CFO報告檔(財測更新版)" xfId="917"/>
    <cellStyle name="_MBT管理圖表-9410_合併管理報表-9503-ellisa_備份合併管理報表-9512_提供TFN 9604 CFO報告檔(財測更新版)_Book1" xfId="918"/>
    <cellStyle name="_MBT管理圖表-9410_合併管理報表-9503-ellisa_備份合併管理報表-9512_提供TFN 9604 CFO報告檔(財測更新版)_Book2" xfId="919"/>
    <cellStyle name="_MBT管理圖表-9410_合併管理報表-9503-ellisa_備份合併管理報表-9512_提供TFN 9604 CFO報告檔(財測更新版)_提供TFN 9606 CFO報告檔(FIXED)" xfId="920"/>
    <cellStyle name="_MBT管理圖表-9410_合併管理報表-9503-ellisa_備份合併管理報表-9512_提供TFN 9604 CFO報告檔(財測更新版)_提供TFN 9607 CFO報告檔(FIXED)-new" xfId="921"/>
    <cellStyle name="_MBT管理圖表-9410_合併管理報表-9503-ellisa_備份合併管理報表-9512_提供TFN 9604 CFO報告檔(財測更新版)_提供TFN 9608CFO報告檔(FIXED新格式)" xfId="922"/>
    <cellStyle name="_MBT管理圖表-9410_合併管理報表-9503-ellisa_備份合併管理報表-9512_提供TFN 9604 CFO報告檔(財測更新版)_提供TFN 9609CFO報告檔(FIXED新格式)" xfId="923"/>
    <cellStyle name="_MBT管理圖表-9410_合併管理報表-9503-ellisa_備份合併管理報表-9512_提供TFN 9604 CFO報告檔(財測更新版)_提供TFN 9609CFO報告檔(FIXED新格式)-不含TTN" xfId="924"/>
    <cellStyle name="_MBT管理圖表-9410_合併管理報表-9503-ellisa_備份合併管理報表-9512_提供TFN 9604 CFO報告檔(財測更新版)_語音及數據價量資訊-更新" xfId="925"/>
    <cellStyle name="_MBT管理圖表-9410_合併管理報表-9503-ellisa_備份合併管理報表-9512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語音及數據價量資訊-更新" xfId="1123"/>
    <cellStyle name="_MBT管理圖表-9410_新增報表_複本 9507合併圖表-暫結1" xfId="1124"/>
    <cellStyle name="_MBT管理圖表-9410_新增報表_複本 9507合併圖表-暫結1_提供TFN 9604 CFO報告檔(財測更新版)" xfId="1125"/>
    <cellStyle name="_MBT管理圖表-9410_新增報表_複本 9507合併圖表-暫結1_提供TFN 9604 CFO報告檔(財測更新版)_Book1" xfId="1126"/>
    <cellStyle name="_MBT管理圖表-9410_新增報表_複本 9507合併圖表-暫結1_提供TFN 9604 CFO報告檔(財測更新版)_Book2" xfId="1127"/>
    <cellStyle name="_MBT管理圖表-9410_新增報表_複本 9507合併圖表-暫結1_提供TFN 9604 CFO報告檔(財測更新版)_提供TFN 9606 CFO報告檔(FIXED)" xfId="1128"/>
    <cellStyle name="_MBT管理圖表-9410_新增報表_複本 9507合併圖表-暫結1_提供TFN 9604 CFO報告檔(財測更新版)_提供TFN 9607 CFO報告檔(FIXED)-new" xfId="1129"/>
    <cellStyle name="_MBT管理圖表-9410_新增報表_複本 9507合併圖表-暫結1_提供TFN 9604 CFO報告檔(財測更新版)_提供TFN 9608CFO報告檔(FIXED新格式)" xfId="1130"/>
    <cellStyle name="_MBT管理圖表-9410_新增報表_複本 9507合併圖表-暫結1_提供TFN 9604 CFO報告檔(財測更新版)_提供TFN 9609CFO報告檔(FIXED新格式)" xfId="1131"/>
    <cellStyle name="_MBT管理圖表-9410_新增報表_複本 9507合併圖表-暫結1_提供TFN 9604 CFO報告檔(財測更新版)_提供TFN 9609CFO報告檔(FIXED新格式)-不含TTN" xfId="1132"/>
    <cellStyle name="_MBT管理圖表-9410_新增報表_複本 9507合併圖表-暫結1_提供TFN 9604 CFO報告檔(財測更新版)_語音及數據價量資訊-更新" xfId="1133"/>
    <cellStyle name="_MBT管理圖表-9410_新增報表_複本 9507合併圖表-暫結1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輔色1" xfId="1140"/>
    <cellStyle name="20% - 輔色2" xfId="1141"/>
    <cellStyle name="20% - 輔色3" xfId="1142"/>
    <cellStyle name="20% - 輔色4" xfId="1143"/>
    <cellStyle name="20% - 輔色5" xfId="1144"/>
    <cellStyle name="20% - 輔色6" xfId="1145"/>
    <cellStyle name="40% - 輔色1" xfId="1146"/>
    <cellStyle name="40% - 輔色2" xfId="1147"/>
    <cellStyle name="40% - 輔色3" xfId="1148"/>
    <cellStyle name="40% - 輔色4" xfId="1149"/>
    <cellStyle name="40% - 輔色5" xfId="1150"/>
    <cellStyle name="40% - 輔色6" xfId="1151"/>
    <cellStyle name="60% - 輔色1" xfId="1152"/>
    <cellStyle name="60% - 輔色2" xfId="1153"/>
    <cellStyle name="60% - 輔色3" xfId="1154"/>
    <cellStyle name="60% - 輔色4" xfId="1155"/>
    <cellStyle name="60% - 輔色5" xfId="1156"/>
    <cellStyle name="60% - 輔色6" xfId="1157"/>
    <cellStyle name="args.style" xfId="1158"/>
    <cellStyle name="Blue Inputs" xfId="1159"/>
    <cellStyle name="Calc Currency (0)" xfId="1160"/>
    <cellStyle name="Comma [0]_Kate Tariff" xfId="1161"/>
    <cellStyle name="Comma_Kate Tariff" xfId="1162"/>
    <cellStyle name="Copied" xfId="1163"/>
    <cellStyle name="Currency [0]_Kate Tariff" xfId="1164"/>
    <cellStyle name="Currency_assumptions" xfId="1165"/>
    <cellStyle name="Entered" xfId="1166"/>
    <cellStyle name="Euro" xfId="1167"/>
    <cellStyle name="Grey" xfId="1168"/>
    <cellStyle name="Header1" xfId="1169"/>
    <cellStyle name="Header2" xfId="1170"/>
    <cellStyle name="HEADINGS" xfId="1171"/>
    <cellStyle name="HEADINGSTOP" xfId="1172"/>
    <cellStyle name="Input [yellow]" xfId="1173"/>
    <cellStyle name="Input cells" xfId="1174"/>
    <cellStyle name="JOAN" xfId="1175"/>
    <cellStyle name="Normal - Style1" xfId="1176"/>
    <cellStyle name="Normal_#10-Headcount" xfId="1177"/>
    <cellStyle name="per.style" xfId="1178"/>
    <cellStyle name="Percent [2]" xfId="1179"/>
    <cellStyle name="regstoresfromspecstores" xfId="1180"/>
    <cellStyle name="RevList" xfId="1181"/>
    <cellStyle name="SHADEDSTORES" xfId="1182"/>
    <cellStyle name="specstores" xfId="1183"/>
    <cellStyle name="Standard_Sheet1" xfId="1184"/>
    <cellStyle name="Subtotal" xfId="1185"/>
    <cellStyle name="W鄣rung [0]_cashflow (2)" xfId="1186"/>
    <cellStyle name="W鄣rung_cashflow (2)" xfId="1187"/>
    <cellStyle name="一般 3" xfId="1188"/>
    <cellStyle name="Comma" xfId="1189"/>
    <cellStyle name="千分位 2" xfId="1190"/>
    <cellStyle name="Comma [0]" xfId="1191"/>
    <cellStyle name="Followed Hyperlink" xfId="1192"/>
    <cellStyle name="中等" xfId="1193"/>
    <cellStyle name="合計" xfId="1194"/>
    <cellStyle name="好" xfId="1195"/>
    <cellStyle name="Percent" xfId="1196"/>
    <cellStyle name="計算方式" xfId="1197"/>
    <cellStyle name="Currency" xfId="1198"/>
    <cellStyle name="Currency [0]" xfId="1199"/>
    <cellStyle name="貨幣[0]_Dialog2" xfId="1200"/>
    <cellStyle name="連結的儲存格" xfId="1201"/>
    <cellStyle name="備註" xfId="1202"/>
    <cellStyle name="Hyperlink" xfId="1203"/>
    <cellStyle name="說明文字" xfId="1204"/>
    <cellStyle name="輔色1" xfId="1205"/>
    <cellStyle name="輔色2" xfId="1206"/>
    <cellStyle name="輔色3" xfId="1207"/>
    <cellStyle name="輔色4" xfId="1208"/>
    <cellStyle name="輔色5" xfId="1209"/>
    <cellStyle name="輔色6" xfId="1210"/>
    <cellStyle name="標題" xfId="1211"/>
    <cellStyle name="標題 1" xfId="1212"/>
    <cellStyle name="標題 2" xfId="1213"/>
    <cellStyle name="標題 3" xfId="1214"/>
    <cellStyle name="標題 4" xfId="1215"/>
    <cellStyle name="樣式 1" xfId="1216"/>
    <cellStyle name="樣式 2" xfId="1217"/>
    <cellStyle name="輸入" xfId="1218"/>
    <cellStyle name="輸出" xfId="1219"/>
    <cellStyle name="隨後的超連結_2004 追溯後管理報表" xfId="1220"/>
    <cellStyle name="檢查儲存格" xfId="1221"/>
    <cellStyle name="壞" xfId="1222"/>
    <cellStyle name="警告文字" xfId="1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  <sheetName val="CEPPETIM1"/>
      <sheetName val="D_2"/>
      <sheetName val="出租-機器_"/>
      <sheetName val="Tax_calculations"/>
      <sheetName val="Consolidated_By_C__C_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基本資料"/>
      <sheetName val="年0元"/>
      <sheetName val="資訊技術處-彙總"/>
      <sheetName val="Sheet1"/>
      <sheetName val="921021-93年營收預算-原版-分大小月"/>
      <sheetName val="基"/>
      <sheetName val="清單"/>
      <sheetName val="業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30"/>
  <sheetViews>
    <sheetView tabSelected="1" view="pageBreakPreview" zoomScale="75" zoomScaleNormal="82" zoomScaleSheetLayoutView="75" zoomScalePageLayoutView="0" workbookViewId="0" topLeftCell="A1">
      <pane xSplit="8" ySplit="6" topLeftCell="I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9.00390625" defaultRowHeight="15.75"/>
  <cols>
    <col min="1" max="1" width="97.625" style="2" customWidth="1"/>
    <col min="2" max="2" width="1.12109375" style="2" customWidth="1"/>
    <col min="3" max="3" width="14.00390625" style="3" customWidth="1"/>
    <col min="4" max="4" width="14.25390625" style="3" customWidth="1"/>
    <col min="5" max="5" width="13.75390625" style="3" customWidth="1"/>
    <col min="6" max="6" width="14.00390625" style="3" customWidth="1"/>
    <col min="7" max="7" width="14.75390625" style="3" customWidth="1"/>
    <col min="8" max="8" width="1.12109375" style="2" customWidth="1"/>
    <col min="9" max="9" width="14.00390625" style="3" customWidth="1"/>
    <col min="10" max="10" width="14.25390625" style="3" customWidth="1"/>
    <col min="11" max="11" width="13.75390625" style="3" customWidth="1"/>
    <col min="12" max="12" width="14.00390625" style="3" customWidth="1"/>
    <col min="13" max="13" width="14.75390625" style="3" customWidth="1"/>
    <col min="14" max="14" width="1.25" style="3" customWidth="1"/>
    <col min="15" max="15" width="9.00390625" style="2" customWidth="1"/>
    <col min="16" max="16" width="12.125" style="2" bestFit="1" customWidth="1"/>
    <col min="17" max="17" width="11.25390625" style="2" customWidth="1"/>
    <col min="18" max="16384" width="9.00390625" style="2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4"/>
    </row>
    <row r="4" spans="1:13" ht="16.5">
      <c r="A4" s="5" t="s">
        <v>6</v>
      </c>
      <c r="C4" s="48">
        <v>2021</v>
      </c>
      <c r="D4" s="49"/>
      <c r="E4" s="49"/>
      <c r="F4" s="49"/>
      <c r="G4" s="50"/>
      <c r="I4" s="48">
        <v>2020</v>
      </c>
      <c r="J4" s="49"/>
      <c r="K4" s="49"/>
      <c r="L4" s="49"/>
      <c r="M4" s="50"/>
    </row>
    <row r="5" spans="1:14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  <c r="N5" s="8"/>
    </row>
    <row r="6" spans="1:13" ht="15.75">
      <c r="A6" s="9" t="s">
        <v>33</v>
      </c>
      <c r="C6" s="10" t="s">
        <v>30</v>
      </c>
      <c r="D6" s="10" t="s">
        <v>31</v>
      </c>
      <c r="E6" s="10" t="s">
        <v>32</v>
      </c>
      <c r="F6" s="10" t="s">
        <v>165</v>
      </c>
      <c r="G6" s="10" t="s">
        <v>179</v>
      </c>
      <c r="I6" s="10" t="s">
        <v>166</v>
      </c>
      <c r="J6" s="10" t="s">
        <v>167</v>
      </c>
      <c r="K6" s="10" t="s">
        <v>168</v>
      </c>
      <c r="L6" s="10" t="s">
        <v>169</v>
      </c>
      <c r="M6" s="10" t="s">
        <v>170</v>
      </c>
    </row>
    <row r="7" spans="1:17" ht="15.75">
      <c r="A7" s="2" t="s">
        <v>22</v>
      </c>
      <c r="C7" s="11">
        <v>35312590</v>
      </c>
      <c r="D7" s="11">
        <v>38421194</v>
      </c>
      <c r="E7" s="11"/>
      <c r="F7" s="11"/>
      <c r="G7" s="11">
        <f>SUM(C7:F7)</f>
        <v>73733784</v>
      </c>
      <c r="I7" s="11">
        <v>31852679</v>
      </c>
      <c r="J7" s="11">
        <v>31341639</v>
      </c>
      <c r="K7" s="11">
        <v>31242977</v>
      </c>
      <c r="L7" s="11">
        <v>38423689</v>
      </c>
      <c r="M7" s="11">
        <v>132860984</v>
      </c>
      <c r="N7" s="11"/>
      <c r="Q7" s="44"/>
    </row>
    <row r="8" spans="1:17" ht="15.75">
      <c r="A8" s="2" t="s">
        <v>23</v>
      </c>
      <c r="C8" s="11">
        <v>27871248</v>
      </c>
      <c r="D8" s="11">
        <v>30447038</v>
      </c>
      <c r="E8" s="11"/>
      <c r="F8" s="11"/>
      <c r="G8" s="11">
        <f>SUM(C8:F8)</f>
        <v>58318286</v>
      </c>
      <c r="I8" s="11">
        <v>23581453</v>
      </c>
      <c r="J8" s="11">
        <v>23408985</v>
      </c>
      <c r="K8" s="11">
        <v>23724197</v>
      </c>
      <c r="L8" s="11">
        <v>30700613</v>
      </c>
      <c r="M8" s="11">
        <v>101415248</v>
      </c>
      <c r="N8" s="11"/>
      <c r="Q8" s="44"/>
    </row>
    <row r="9" spans="1:17" s="16" customFormat="1" ht="16.5">
      <c r="A9" s="16" t="s">
        <v>7</v>
      </c>
      <c r="C9" s="17">
        <f>C7-C8</f>
        <v>7441342</v>
      </c>
      <c r="D9" s="18">
        <f>D7-D8</f>
        <v>7974156</v>
      </c>
      <c r="E9" s="18">
        <f>E7-E8</f>
        <v>0</v>
      </c>
      <c r="F9" s="18">
        <f>F7-F8</f>
        <v>0</v>
      </c>
      <c r="G9" s="18">
        <f>G7-G8</f>
        <v>15415498</v>
      </c>
      <c r="I9" s="17">
        <v>8271226</v>
      </c>
      <c r="J9" s="18">
        <v>7932654</v>
      </c>
      <c r="K9" s="18">
        <v>7518780</v>
      </c>
      <c r="L9" s="18">
        <v>7723076</v>
      </c>
      <c r="M9" s="18">
        <v>31445736</v>
      </c>
      <c r="N9" s="19"/>
      <c r="Q9" s="44"/>
    </row>
    <row r="10" spans="1:17" ht="15.75">
      <c r="A10" s="2" t="s">
        <v>24</v>
      </c>
      <c r="C10" s="11"/>
      <c r="D10" s="11"/>
      <c r="E10" s="11"/>
      <c r="F10" s="11"/>
      <c r="G10" s="11"/>
      <c r="I10" s="11"/>
      <c r="J10" s="11"/>
      <c r="K10" s="11"/>
      <c r="L10" s="11"/>
      <c r="M10" s="11"/>
      <c r="N10" s="11"/>
      <c r="Q10" s="44"/>
    </row>
    <row r="11" spans="1:17" ht="15.75">
      <c r="A11" s="14" t="s">
        <v>187</v>
      </c>
      <c r="C11" s="11">
        <v>2439107</v>
      </c>
      <c r="D11" s="11">
        <v>2350328</v>
      </c>
      <c r="E11" s="11"/>
      <c r="F11" s="11"/>
      <c r="G11" s="11">
        <f>SUM(C11:F11)</f>
        <v>4789435</v>
      </c>
      <c r="I11" s="11">
        <v>2433456</v>
      </c>
      <c r="J11" s="11">
        <v>2477608</v>
      </c>
      <c r="K11" s="11">
        <v>2435714</v>
      </c>
      <c r="L11" s="11">
        <v>2708637</v>
      </c>
      <c r="M11" s="11">
        <v>10055415</v>
      </c>
      <c r="N11" s="11"/>
      <c r="Q11" s="44"/>
    </row>
    <row r="12" spans="1:17" ht="15.75">
      <c r="A12" s="14" t="s">
        <v>8</v>
      </c>
      <c r="C12" s="11">
        <v>1292694</v>
      </c>
      <c r="D12" s="11">
        <v>1351587</v>
      </c>
      <c r="E12" s="11"/>
      <c r="F12" s="11"/>
      <c r="G12" s="11">
        <f>SUM(C12:F12)</f>
        <v>2644281</v>
      </c>
      <c r="I12" s="11">
        <v>1318972</v>
      </c>
      <c r="J12" s="11">
        <v>1300044</v>
      </c>
      <c r="K12" s="11">
        <v>1259265</v>
      </c>
      <c r="L12" s="11">
        <v>1382686</v>
      </c>
      <c r="M12" s="11">
        <v>5260967</v>
      </c>
      <c r="N12" s="11"/>
      <c r="Q12" s="44"/>
    </row>
    <row r="13" spans="1:17" ht="15.75">
      <c r="A13" s="14" t="s">
        <v>171</v>
      </c>
      <c r="C13" s="11">
        <v>57510</v>
      </c>
      <c r="D13" s="11">
        <v>59720</v>
      </c>
      <c r="E13" s="11"/>
      <c r="F13" s="11"/>
      <c r="G13" s="11">
        <f>SUM(C13:F13)</f>
        <v>117230</v>
      </c>
      <c r="I13" s="11">
        <v>49760</v>
      </c>
      <c r="J13" s="11">
        <v>53820</v>
      </c>
      <c r="K13" s="11">
        <v>54333</v>
      </c>
      <c r="L13" s="11">
        <v>57083</v>
      </c>
      <c r="M13" s="11">
        <v>214996</v>
      </c>
      <c r="N13" s="11"/>
      <c r="Q13" s="44"/>
    </row>
    <row r="14" spans="1:17" ht="15.75">
      <c r="A14" s="14" t="s">
        <v>9</v>
      </c>
      <c r="C14" s="11">
        <v>63127</v>
      </c>
      <c r="D14" s="11">
        <v>61790</v>
      </c>
      <c r="E14" s="11"/>
      <c r="F14" s="11"/>
      <c r="G14" s="11">
        <f>SUM(C14:F14)</f>
        <v>124917</v>
      </c>
      <c r="I14" s="11">
        <v>34895</v>
      </c>
      <c r="J14" s="11">
        <v>49319</v>
      </c>
      <c r="K14" s="11">
        <v>50309</v>
      </c>
      <c r="L14" s="11">
        <v>56240</v>
      </c>
      <c r="M14" s="11">
        <v>190763</v>
      </c>
      <c r="N14" s="11"/>
      <c r="Q14" s="44"/>
    </row>
    <row r="15" spans="1:17" ht="15.75">
      <c r="A15" s="15" t="s">
        <v>10</v>
      </c>
      <c r="C15" s="12">
        <f>SUM(C11:C14)</f>
        <v>3852438</v>
      </c>
      <c r="D15" s="13">
        <f>SUM(D11:D14)</f>
        <v>3823425</v>
      </c>
      <c r="E15" s="13">
        <f>SUM(E11:E14)</f>
        <v>0</v>
      </c>
      <c r="F15" s="13">
        <f>SUM(F11:F14)</f>
        <v>0</v>
      </c>
      <c r="G15" s="13">
        <f>SUM(G11:G14)</f>
        <v>7675863</v>
      </c>
      <c r="I15" s="12">
        <v>3837083</v>
      </c>
      <c r="J15" s="13">
        <v>3880791</v>
      </c>
      <c r="K15" s="13">
        <v>3799621</v>
      </c>
      <c r="L15" s="13">
        <v>4204646</v>
      </c>
      <c r="M15" s="13">
        <v>15722141</v>
      </c>
      <c r="N15" s="11"/>
      <c r="Q15" s="44"/>
    </row>
    <row r="16" spans="1:17" ht="16.5">
      <c r="A16" s="2" t="s">
        <v>157</v>
      </c>
      <c r="C16" s="11">
        <v>51260</v>
      </c>
      <c r="D16" s="11">
        <v>106335</v>
      </c>
      <c r="E16" s="11"/>
      <c r="F16" s="11"/>
      <c r="G16" s="11">
        <f>SUM(C16:F16)</f>
        <v>157595</v>
      </c>
      <c r="I16" s="11">
        <v>47863</v>
      </c>
      <c r="J16" s="11">
        <v>80808</v>
      </c>
      <c r="K16" s="11">
        <v>123599</v>
      </c>
      <c r="L16" s="11">
        <v>80295</v>
      </c>
      <c r="M16" s="11">
        <v>332565</v>
      </c>
      <c r="N16" s="11"/>
      <c r="Q16" s="44"/>
    </row>
    <row r="17" spans="1:17" s="16" customFormat="1" ht="16.5">
      <c r="A17" s="16" t="s">
        <v>11</v>
      </c>
      <c r="C17" s="17">
        <f>C9-C15+C16</f>
        <v>3640164</v>
      </c>
      <c r="D17" s="18">
        <f>D9-D15+D16</f>
        <v>4257066</v>
      </c>
      <c r="E17" s="18">
        <f>E9-E15+E16</f>
        <v>0</v>
      </c>
      <c r="F17" s="18">
        <f>F9-F15+F16</f>
        <v>0</v>
      </c>
      <c r="G17" s="18">
        <f>G9-G15+G16</f>
        <v>7897230</v>
      </c>
      <c r="I17" s="17">
        <v>4482006</v>
      </c>
      <c r="J17" s="18">
        <v>4132671</v>
      </c>
      <c r="K17" s="18">
        <v>3842758</v>
      </c>
      <c r="L17" s="18">
        <v>3598725</v>
      </c>
      <c r="M17" s="18">
        <v>16056160</v>
      </c>
      <c r="N17" s="19"/>
      <c r="Q17" s="44"/>
    </row>
    <row r="18" spans="1:17" ht="15.75">
      <c r="A18" s="2" t="s">
        <v>12</v>
      </c>
      <c r="C18" s="11"/>
      <c r="D18" s="11"/>
      <c r="E18" s="11"/>
      <c r="F18" s="11"/>
      <c r="G18" s="11"/>
      <c r="I18" s="11"/>
      <c r="J18" s="11"/>
      <c r="K18" s="11"/>
      <c r="L18" s="11"/>
      <c r="M18" s="11"/>
      <c r="N18" s="11"/>
      <c r="Q18" s="44"/>
    </row>
    <row r="19" spans="1:17" ht="15.75">
      <c r="A19" s="14" t="s">
        <v>173</v>
      </c>
      <c r="C19" s="11">
        <v>12493</v>
      </c>
      <c r="D19" s="11">
        <v>14355</v>
      </c>
      <c r="E19" s="11"/>
      <c r="F19" s="11"/>
      <c r="G19" s="11">
        <f>SUM(C19:F19)</f>
        <v>26848</v>
      </c>
      <c r="I19" s="11">
        <v>18306</v>
      </c>
      <c r="J19" s="11">
        <v>17683</v>
      </c>
      <c r="K19" s="11">
        <v>14548</v>
      </c>
      <c r="L19" s="11">
        <v>15585</v>
      </c>
      <c r="M19" s="11">
        <v>66122</v>
      </c>
      <c r="N19" s="11"/>
      <c r="Q19" s="44"/>
    </row>
    <row r="20" spans="1:17" ht="15.75">
      <c r="A20" s="14" t="s">
        <v>25</v>
      </c>
      <c r="C20" s="11">
        <v>1447</v>
      </c>
      <c r="D20" s="11">
        <v>1146</v>
      </c>
      <c r="E20" s="11"/>
      <c r="F20" s="11"/>
      <c r="G20" s="11">
        <f>SUM(C20:F20)</f>
        <v>2593</v>
      </c>
      <c r="I20" s="11">
        <v>1835</v>
      </c>
      <c r="J20" s="11">
        <v>16468</v>
      </c>
      <c r="K20" s="11">
        <v>97752</v>
      </c>
      <c r="L20" s="11">
        <v>5537</v>
      </c>
      <c r="M20" s="11">
        <v>121592</v>
      </c>
      <c r="N20" s="11"/>
      <c r="Q20" s="44"/>
    </row>
    <row r="21" spans="1:17" ht="15.75">
      <c r="A21" s="14" t="s">
        <v>26</v>
      </c>
      <c r="C21" s="11">
        <v>158521</v>
      </c>
      <c r="D21" s="11">
        <v>-6178</v>
      </c>
      <c r="E21" s="11"/>
      <c r="F21" s="11"/>
      <c r="G21" s="11">
        <f>SUM(C21:F21)</f>
        <v>152343</v>
      </c>
      <c r="I21" s="11">
        <v>-6228</v>
      </c>
      <c r="J21" s="11">
        <v>45566</v>
      </c>
      <c r="K21" s="11">
        <v>-7071</v>
      </c>
      <c r="L21" s="11">
        <v>-299653</v>
      </c>
      <c r="M21" s="11">
        <v>-267386</v>
      </c>
      <c r="N21" s="11"/>
      <c r="Q21" s="44"/>
    </row>
    <row r="22" spans="1:17" ht="15.75">
      <c r="A22" s="14" t="s">
        <v>27</v>
      </c>
      <c r="C22" s="11">
        <v>-155883</v>
      </c>
      <c r="D22" s="11">
        <v>-151895</v>
      </c>
      <c r="E22" s="11"/>
      <c r="F22" s="11"/>
      <c r="G22" s="11">
        <f>SUM(C22:F22)</f>
        <v>-307778</v>
      </c>
      <c r="I22" s="11">
        <v>-144658</v>
      </c>
      <c r="J22" s="11">
        <v>-157692</v>
      </c>
      <c r="K22" s="11">
        <v>-157022</v>
      </c>
      <c r="L22" s="11">
        <v>-159216</v>
      </c>
      <c r="M22" s="11">
        <v>-618588</v>
      </c>
      <c r="N22" s="11"/>
      <c r="Q22" s="44"/>
    </row>
    <row r="23" spans="1:17" ht="15.75">
      <c r="A23" s="14" t="s">
        <v>13</v>
      </c>
      <c r="C23" s="11">
        <v>-7753</v>
      </c>
      <c r="D23" s="11">
        <v>5631</v>
      </c>
      <c r="E23" s="11"/>
      <c r="F23" s="11"/>
      <c r="G23" s="11">
        <f>SUM(C23:F23)</f>
        <v>-2122</v>
      </c>
      <c r="I23" s="11">
        <v>-21328</v>
      </c>
      <c r="J23" s="11">
        <v>73154</v>
      </c>
      <c r="K23" s="11">
        <v>16649</v>
      </c>
      <c r="L23" s="11">
        <v>31416</v>
      </c>
      <c r="M23" s="11">
        <v>99891</v>
      </c>
      <c r="N23" s="11"/>
      <c r="Q23" s="44"/>
    </row>
    <row r="24" spans="1:17" ht="16.5">
      <c r="A24" s="2" t="s">
        <v>14</v>
      </c>
      <c r="C24" s="12">
        <f>SUM(C19:C23)</f>
        <v>8825</v>
      </c>
      <c r="D24" s="12">
        <f>SUM(D19:D23)</f>
        <v>-136941</v>
      </c>
      <c r="E24" s="18">
        <f>SUM(E19:E23)</f>
        <v>0</v>
      </c>
      <c r="F24" s="18">
        <f>SUM(F19:F23)</f>
        <v>0</v>
      </c>
      <c r="G24" s="12">
        <f>SUM(G19:G23)</f>
        <v>-128116</v>
      </c>
      <c r="I24" s="12">
        <v>-152073</v>
      </c>
      <c r="J24" s="12">
        <v>-4821</v>
      </c>
      <c r="K24" s="12">
        <v>-35144</v>
      </c>
      <c r="L24" s="12">
        <v>-406331</v>
      </c>
      <c r="M24" s="12">
        <v>-598369</v>
      </c>
      <c r="N24" s="11"/>
      <c r="Q24" s="44"/>
    </row>
    <row r="25" spans="1:17" ht="15.75">
      <c r="A25" s="2" t="s">
        <v>15</v>
      </c>
      <c r="C25" s="11">
        <f>C24+C17</f>
        <v>3648989</v>
      </c>
      <c r="D25" s="11">
        <f>D17+D24</f>
        <v>4120125</v>
      </c>
      <c r="E25" s="11">
        <f>E17+E24</f>
        <v>0</v>
      </c>
      <c r="F25" s="11">
        <f>F17+F24</f>
        <v>0</v>
      </c>
      <c r="G25" s="40">
        <f>G17+G24</f>
        <v>7769114</v>
      </c>
      <c r="I25" s="11">
        <v>4329933</v>
      </c>
      <c r="J25" s="11">
        <v>4127850</v>
      </c>
      <c r="K25" s="40">
        <v>3807614</v>
      </c>
      <c r="L25" s="11">
        <v>3192394</v>
      </c>
      <c r="M25" s="40">
        <v>15457791</v>
      </c>
      <c r="N25" s="11"/>
      <c r="Q25" s="44"/>
    </row>
    <row r="26" spans="1:17" ht="15.75">
      <c r="A26" s="2" t="s">
        <v>28</v>
      </c>
      <c r="C26" s="11">
        <v>382144</v>
      </c>
      <c r="D26" s="11">
        <v>784681</v>
      </c>
      <c r="E26" s="41"/>
      <c r="F26" s="41"/>
      <c r="G26" s="11">
        <f>SUM(C26:F26)</f>
        <v>1166825</v>
      </c>
      <c r="I26" s="11">
        <v>765417</v>
      </c>
      <c r="J26" s="11">
        <v>812929</v>
      </c>
      <c r="K26" s="41">
        <v>743749</v>
      </c>
      <c r="L26" s="41">
        <v>741918</v>
      </c>
      <c r="M26" s="11">
        <v>3064013</v>
      </c>
      <c r="N26" s="11"/>
      <c r="Q26" s="44"/>
    </row>
    <row r="27" spans="1:17" s="16" customFormat="1" ht="16.5">
      <c r="A27" s="16" t="s">
        <v>158</v>
      </c>
      <c r="C27" s="17">
        <f>C25-C26</f>
        <v>3266845</v>
      </c>
      <c r="D27" s="18">
        <f>D25-D26</f>
        <v>3335444</v>
      </c>
      <c r="E27" s="18">
        <f>E25-E26</f>
        <v>0</v>
      </c>
      <c r="F27" s="18">
        <f>F25-F26</f>
        <v>0</v>
      </c>
      <c r="G27" s="18">
        <f>G25-G26</f>
        <v>6602289</v>
      </c>
      <c r="I27" s="17">
        <v>3564516</v>
      </c>
      <c r="J27" s="18">
        <v>3314921</v>
      </c>
      <c r="K27" s="18">
        <v>3063865</v>
      </c>
      <c r="L27" s="18">
        <v>2450476</v>
      </c>
      <c r="M27" s="18">
        <v>12393778</v>
      </c>
      <c r="N27" s="19"/>
      <c r="Q27" s="44"/>
    </row>
    <row r="28" spans="3:17" ht="15.75">
      <c r="C28" s="11"/>
      <c r="D28" s="11"/>
      <c r="E28" s="11"/>
      <c r="F28" s="11"/>
      <c r="G28" s="11"/>
      <c r="I28" s="11"/>
      <c r="J28" s="11"/>
      <c r="K28" s="11"/>
      <c r="L28" s="11"/>
      <c r="M28" s="11"/>
      <c r="N28" s="11"/>
      <c r="Q28" s="44"/>
    </row>
    <row r="29" spans="1:17" ht="15.75">
      <c r="A29" s="2" t="s">
        <v>16</v>
      </c>
      <c r="C29" s="11"/>
      <c r="D29" s="11"/>
      <c r="E29" s="11"/>
      <c r="F29" s="11"/>
      <c r="G29" s="11"/>
      <c r="I29" s="11"/>
      <c r="J29" s="11"/>
      <c r="K29" s="11"/>
      <c r="L29" s="11"/>
      <c r="M29" s="11"/>
      <c r="N29" s="11"/>
      <c r="Q29" s="44"/>
    </row>
    <row r="30" spans="1:17" ht="15.75">
      <c r="A30" s="14" t="s">
        <v>17</v>
      </c>
      <c r="C30" s="11"/>
      <c r="D30" s="11"/>
      <c r="E30" s="11"/>
      <c r="F30" s="11"/>
      <c r="G30" s="11"/>
      <c r="I30" s="11"/>
      <c r="J30" s="11"/>
      <c r="K30" s="11"/>
      <c r="L30" s="11"/>
      <c r="M30" s="11"/>
      <c r="N30" s="11"/>
      <c r="Q30" s="44"/>
    </row>
    <row r="31" spans="1:17" ht="15.75">
      <c r="A31" s="32" t="s">
        <v>159</v>
      </c>
      <c r="C31" s="11">
        <v>0</v>
      </c>
      <c r="D31" s="11">
        <v>0</v>
      </c>
      <c r="E31" s="11"/>
      <c r="F31" s="11"/>
      <c r="G31" s="11">
        <f aca="true" t="shared" si="0" ref="G31:G36">SUM(C31:F31)</f>
        <v>0</v>
      </c>
      <c r="I31" s="11">
        <v>0</v>
      </c>
      <c r="J31" s="11">
        <v>0</v>
      </c>
      <c r="K31" s="11">
        <v>0</v>
      </c>
      <c r="L31" s="11">
        <v>-37801</v>
      </c>
      <c r="M31" s="11">
        <v>-37801</v>
      </c>
      <c r="N31" s="11"/>
      <c r="Q31" s="44"/>
    </row>
    <row r="32" spans="1:17" ht="15.75">
      <c r="A32" s="32" t="s">
        <v>188</v>
      </c>
      <c r="C32" s="11">
        <v>168660</v>
      </c>
      <c r="D32" s="11">
        <v>468694</v>
      </c>
      <c r="E32" s="11"/>
      <c r="F32" s="11"/>
      <c r="G32" s="11">
        <f t="shared" si="0"/>
        <v>637354</v>
      </c>
      <c r="I32" s="11">
        <v>-1554374</v>
      </c>
      <c r="J32" s="11">
        <v>998253</v>
      </c>
      <c r="K32" s="11">
        <v>-232829</v>
      </c>
      <c r="L32" s="11">
        <v>-51501</v>
      </c>
      <c r="M32" s="11">
        <v>-840451</v>
      </c>
      <c r="N32" s="11"/>
      <c r="Q32" s="44"/>
    </row>
    <row r="33" spans="1:17" ht="15.75">
      <c r="A33" s="32" t="s">
        <v>3</v>
      </c>
      <c r="C33" s="11">
        <v>21391</v>
      </c>
      <c r="D33" s="11">
        <v>-10924</v>
      </c>
      <c r="E33" s="11"/>
      <c r="F33" s="11"/>
      <c r="G33" s="11">
        <f t="shared" si="0"/>
        <v>10467</v>
      </c>
      <c r="I33" s="11">
        <v>3576</v>
      </c>
      <c r="J33" s="11">
        <v>23792</v>
      </c>
      <c r="K33" s="11">
        <v>2431</v>
      </c>
      <c r="L33" s="11">
        <v>-8666</v>
      </c>
      <c r="M33" s="11">
        <v>21133</v>
      </c>
      <c r="N33" s="11"/>
      <c r="Q33" s="44"/>
    </row>
    <row r="34" spans="1:17" ht="15.75">
      <c r="A34" s="14" t="s">
        <v>4</v>
      </c>
      <c r="C34" s="11"/>
      <c r="D34" s="11"/>
      <c r="E34" s="11"/>
      <c r="F34" s="11"/>
      <c r="G34" s="11"/>
      <c r="I34" s="11"/>
      <c r="J34" s="11"/>
      <c r="K34" s="11"/>
      <c r="L34" s="11"/>
      <c r="M34" s="11"/>
      <c r="N34" s="11"/>
      <c r="Q34" s="44"/>
    </row>
    <row r="35" spans="1:17" ht="15.75">
      <c r="A35" s="32" t="s">
        <v>5</v>
      </c>
      <c r="C35" s="11">
        <v>-14345</v>
      </c>
      <c r="D35" s="11">
        <v>-10503</v>
      </c>
      <c r="E35" s="11"/>
      <c r="F35" s="11"/>
      <c r="G35" s="11">
        <f t="shared" si="0"/>
        <v>-24848</v>
      </c>
      <c r="I35" s="11">
        <v>-12964</v>
      </c>
      <c r="J35" s="11">
        <v>-9512</v>
      </c>
      <c r="K35" s="11">
        <v>7601</v>
      </c>
      <c r="L35" s="11">
        <v>22639</v>
      </c>
      <c r="M35" s="11">
        <v>7764</v>
      </c>
      <c r="N35" s="11"/>
      <c r="Q35" s="44"/>
    </row>
    <row r="36" spans="1:17" ht="15.75">
      <c r="A36" s="32" t="s">
        <v>186</v>
      </c>
      <c r="C36" s="11">
        <v>-1323</v>
      </c>
      <c r="D36" s="11">
        <v>-1061</v>
      </c>
      <c r="E36" s="11"/>
      <c r="F36" s="11"/>
      <c r="G36" s="11">
        <f t="shared" si="0"/>
        <v>-2384</v>
      </c>
      <c r="I36" s="11">
        <v>-136</v>
      </c>
      <c r="J36" s="11">
        <v>2424</v>
      </c>
      <c r="K36" s="11">
        <v>-3164</v>
      </c>
      <c r="L36" s="11">
        <v>-3438</v>
      </c>
      <c r="M36" s="11">
        <v>-4314</v>
      </c>
      <c r="N36" s="11"/>
      <c r="Q36" s="44"/>
    </row>
    <row r="37" spans="1:17" ht="15.75">
      <c r="A37" s="2" t="s">
        <v>18</v>
      </c>
      <c r="C37" s="12">
        <f>SUM(C31:C36)</f>
        <v>174383</v>
      </c>
      <c r="D37" s="42">
        <f>SUM(D31:D36)</f>
        <v>446206</v>
      </c>
      <c r="E37" s="42">
        <f>SUM(E31:E36)</f>
        <v>0</v>
      </c>
      <c r="F37" s="42">
        <f>SUM(F31:F36)</f>
        <v>0</v>
      </c>
      <c r="G37" s="12">
        <f>SUM(G31:G36)</f>
        <v>620589</v>
      </c>
      <c r="I37" s="12">
        <v>-1563898</v>
      </c>
      <c r="J37" s="12">
        <v>1014957</v>
      </c>
      <c r="K37" s="12">
        <v>-225961</v>
      </c>
      <c r="L37" s="42">
        <v>-78767</v>
      </c>
      <c r="M37" s="12">
        <v>-853669</v>
      </c>
      <c r="N37" s="11"/>
      <c r="Q37" s="44"/>
    </row>
    <row r="38" spans="1:17" s="16" customFormat="1" ht="17.25" thickBot="1">
      <c r="A38" s="16" t="s">
        <v>160</v>
      </c>
      <c r="C38" s="20">
        <f>C27+C37</f>
        <v>3441228</v>
      </c>
      <c r="D38" s="21">
        <f>D37+D27</f>
        <v>3781650</v>
      </c>
      <c r="E38" s="21">
        <f>E37+E27</f>
        <v>0</v>
      </c>
      <c r="F38" s="21">
        <f>F37+F27</f>
        <v>0</v>
      </c>
      <c r="G38" s="21">
        <f>G37+G27</f>
        <v>7222878</v>
      </c>
      <c r="I38" s="20">
        <v>2000618</v>
      </c>
      <c r="J38" s="21">
        <v>4329878</v>
      </c>
      <c r="K38" s="21">
        <v>2837904</v>
      </c>
      <c r="L38" s="21">
        <v>2371709</v>
      </c>
      <c r="M38" s="21">
        <v>11540109</v>
      </c>
      <c r="N38" s="19"/>
      <c r="Q38" s="44"/>
    </row>
    <row r="39" spans="3:17" ht="16.5" thickTop="1"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  <c r="Q39" s="44"/>
    </row>
    <row r="40" spans="1:17" ht="15.75">
      <c r="A40" s="2" t="s">
        <v>162</v>
      </c>
      <c r="C40" s="11"/>
      <c r="D40" s="11"/>
      <c r="E40" s="11"/>
      <c r="F40" s="11"/>
      <c r="G40" s="11"/>
      <c r="I40" s="11"/>
      <c r="J40" s="11"/>
      <c r="K40" s="11"/>
      <c r="L40" s="11"/>
      <c r="M40" s="11"/>
      <c r="N40" s="11"/>
      <c r="Q40" s="44"/>
    </row>
    <row r="41" spans="1:17" ht="15.75">
      <c r="A41" s="14" t="s">
        <v>19</v>
      </c>
      <c r="C41" s="11">
        <v>2832577</v>
      </c>
      <c r="D41" s="11">
        <v>2839943</v>
      </c>
      <c r="E41" s="11"/>
      <c r="F41" s="11"/>
      <c r="G41" s="11">
        <f>SUM(C41:F41)</f>
        <v>5672520</v>
      </c>
      <c r="I41" s="11">
        <v>3314640</v>
      </c>
      <c r="J41" s="11">
        <v>3047593</v>
      </c>
      <c r="K41" s="11">
        <v>2818867</v>
      </c>
      <c r="L41" s="11">
        <v>2105453</v>
      </c>
      <c r="M41" s="11">
        <v>11286553</v>
      </c>
      <c r="N41" s="11"/>
      <c r="Q41" s="44"/>
    </row>
    <row r="42" spans="1:17" ht="15.75">
      <c r="A42" s="14" t="s">
        <v>2</v>
      </c>
      <c r="C42" s="11">
        <v>434268</v>
      </c>
      <c r="D42" s="11">
        <v>495501</v>
      </c>
      <c r="E42" s="11"/>
      <c r="F42" s="11"/>
      <c r="G42" s="11">
        <f>SUM(C42:F42)</f>
        <v>929769</v>
      </c>
      <c r="I42" s="11">
        <v>249876</v>
      </c>
      <c r="J42" s="11">
        <v>267328</v>
      </c>
      <c r="K42" s="11">
        <v>244998</v>
      </c>
      <c r="L42" s="11">
        <v>345023</v>
      </c>
      <c r="M42" s="11">
        <v>1107225</v>
      </c>
      <c r="N42" s="11"/>
      <c r="Q42" s="44"/>
    </row>
    <row r="43" spans="3:17" ht="16.5" thickBot="1">
      <c r="C43" s="22">
        <f>SUM(C41:C42)</f>
        <v>3266845</v>
      </c>
      <c r="D43" s="23">
        <f>SUM(D41:D42)</f>
        <v>3335444</v>
      </c>
      <c r="E43" s="23">
        <f>SUM(E41:E42)</f>
        <v>0</v>
      </c>
      <c r="F43" s="23">
        <f>SUM(F41:F42)</f>
        <v>0</v>
      </c>
      <c r="G43" s="23">
        <f>SUM(G41:G42)</f>
        <v>6602289</v>
      </c>
      <c r="I43" s="22">
        <v>3564516</v>
      </c>
      <c r="J43" s="23">
        <v>3314921</v>
      </c>
      <c r="K43" s="23">
        <v>3063865</v>
      </c>
      <c r="L43" s="23">
        <v>2450476</v>
      </c>
      <c r="M43" s="23">
        <v>12393778</v>
      </c>
      <c r="N43" s="11"/>
      <c r="Q43" s="44"/>
    </row>
    <row r="44" spans="3:17" ht="16.5" thickTop="1">
      <c r="C44" s="11"/>
      <c r="D44" s="11"/>
      <c r="E44" s="11"/>
      <c r="F44" s="11"/>
      <c r="G44" s="11"/>
      <c r="I44" s="11"/>
      <c r="J44" s="11"/>
      <c r="K44" s="11"/>
      <c r="L44" s="11"/>
      <c r="M44" s="11"/>
      <c r="N44" s="11"/>
      <c r="Q44" s="44"/>
    </row>
    <row r="45" spans="1:17" ht="15.75">
      <c r="A45" s="2" t="s">
        <v>163</v>
      </c>
      <c r="C45" s="11"/>
      <c r="D45" s="11"/>
      <c r="E45" s="11"/>
      <c r="F45" s="11"/>
      <c r="G45" s="11"/>
      <c r="I45" s="11"/>
      <c r="J45" s="11"/>
      <c r="K45" s="11"/>
      <c r="L45" s="11"/>
      <c r="M45" s="11"/>
      <c r="N45" s="11"/>
      <c r="Q45" s="44"/>
    </row>
    <row r="46" spans="1:17" ht="15.75">
      <c r="A46" s="14" t="s">
        <v>19</v>
      </c>
      <c r="C46" s="11">
        <v>3002721</v>
      </c>
      <c r="D46" s="11">
        <v>3280084</v>
      </c>
      <c r="E46" s="11"/>
      <c r="F46" s="11"/>
      <c r="G46" s="11">
        <f>SUM(C46:F46)</f>
        <v>6282805</v>
      </c>
      <c r="I46" s="11">
        <v>1757422</v>
      </c>
      <c r="J46" s="11">
        <v>4049814</v>
      </c>
      <c r="K46" s="11">
        <v>2588119</v>
      </c>
      <c r="L46" s="11">
        <v>2018749</v>
      </c>
      <c r="M46" s="11">
        <v>10414104</v>
      </c>
      <c r="N46" s="11"/>
      <c r="Q46" s="44"/>
    </row>
    <row r="47" spans="1:17" ht="15.75">
      <c r="A47" s="14" t="s">
        <v>2</v>
      </c>
      <c r="C47" s="11">
        <v>438507</v>
      </c>
      <c r="D47" s="11">
        <v>501566</v>
      </c>
      <c r="E47" s="11"/>
      <c r="F47" s="11"/>
      <c r="G47" s="11">
        <f>SUM(C47:F47)</f>
        <v>940073</v>
      </c>
      <c r="I47" s="11">
        <v>243196</v>
      </c>
      <c r="J47" s="11">
        <v>280064</v>
      </c>
      <c r="K47" s="11">
        <v>249785</v>
      </c>
      <c r="L47" s="11">
        <v>352960</v>
      </c>
      <c r="M47" s="11">
        <v>1126005</v>
      </c>
      <c r="N47" s="11"/>
      <c r="Q47" s="44"/>
    </row>
    <row r="48" spans="3:17" ht="16.5" thickBot="1">
      <c r="C48" s="22">
        <f>SUM(C46:C47)</f>
        <v>3441228</v>
      </c>
      <c r="D48" s="23">
        <f>SUM(D46:D47)</f>
        <v>3781650</v>
      </c>
      <c r="E48" s="23">
        <f>SUM(E46:E47)</f>
        <v>0</v>
      </c>
      <c r="F48" s="23">
        <f>SUM(F46:F47)</f>
        <v>0</v>
      </c>
      <c r="G48" s="23">
        <f>SUM(G46:G47)</f>
        <v>7222878</v>
      </c>
      <c r="I48" s="22">
        <v>2000618</v>
      </c>
      <c r="J48" s="23">
        <v>4329878</v>
      </c>
      <c r="K48" s="23">
        <v>2837904</v>
      </c>
      <c r="L48" s="23">
        <v>2371709</v>
      </c>
      <c r="M48" s="23">
        <v>11540109</v>
      </c>
      <c r="N48" s="11"/>
      <c r="Q48" s="44"/>
    </row>
    <row r="49" spans="3:17" ht="16.5" thickTop="1">
      <c r="C49" s="11"/>
      <c r="D49" s="11"/>
      <c r="E49" s="11"/>
      <c r="F49" s="11"/>
      <c r="G49" s="11"/>
      <c r="I49" s="11"/>
      <c r="J49" s="11"/>
      <c r="K49" s="11"/>
      <c r="L49" s="11"/>
      <c r="M49" s="11"/>
      <c r="N49" s="11"/>
      <c r="Q49" s="44"/>
    </row>
    <row r="50" spans="1:17" ht="15.75">
      <c r="A50" s="2" t="s">
        <v>29</v>
      </c>
      <c r="C50" s="11"/>
      <c r="D50" s="11"/>
      <c r="E50" s="11"/>
      <c r="F50" s="11"/>
      <c r="G50" s="11"/>
      <c r="I50" s="11"/>
      <c r="J50" s="11"/>
      <c r="K50" s="11"/>
      <c r="L50" s="11"/>
      <c r="M50" s="11"/>
      <c r="N50" s="11"/>
      <c r="Q50" s="44"/>
    </row>
    <row r="51" spans="1:17" ht="16.5" thickBot="1">
      <c r="A51" s="14" t="s">
        <v>20</v>
      </c>
      <c r="C51" s="24">
        <v>1.01</v>
      </c>
      <c r="D51" s="45">
        <v>1.01</v>
      </c>
      <c r="E51" s="24"/>
      <c r="F51" s="24"/>
      <c r="G51" s="24">
        <f>SUM(C51:F51)</f>
        <v>2.02</v>
      </c>
      <c r="I51" s="24">
        <v>1.18</v>
      </c>
      <c r="J51" s="24">
        <v>1.08</v>
      </c>
      <c r="K51" s="24">
        <v>1.01</v>
      </c>
      <c r="L51" s="24">
        <v>0.7400000000000002</v>
      </c>
      <c r="M51" s="24">
        <v>4.01</v>
      </c>
      <c r="N51" s="11"/>
      <c r="Q51" s="44"/>
    </row>
    <row r="52" spans="1:17" ht="17.25" thickBot="1" thickTop="1">
      <c r="A52" s="14" t="s">
        <v>21</v>
      </c>
      <c r="C52" s="25">
        <v>1</v>
      </c>
      <c r="D52" s="46">
        <v>1.01</v>
      </c>
      <c r="E52" s="25"/>
      <c r="F52" s="25"/>
      <c r="G52" s="25">
        <f>SUM(C52:F52)</f>
        <v>2.01</v>
      </c>
      <c r="I52" s="25">
        <v>1.17</v>
      </c>
      <c r="J52" s="25">
        <v>1.08</v>
      </c>
      <c r="K52" s="25">
        <v>1</v>
      </c>
      <c r="L52" s="25">
        <v>0.7400000000000002</v>
      </c>
      <c r="M52" s="25">
        <v>3.99</v>
      </c>
      <c r="N52" s="11"/>
      <c r="Q52" s="44"/>
    </row>
    <row r="53" ht="16.5" thickTop="1"/>
    <row r="55" spans="1:13" ht="16.5">
      <c r="A55" s="5" t="s">
        <v>34</v>
      </c>
      <c r="C55" s="26">
        <v>44286</v>
      </c>
      <c r="D55" s="26">
        <v>44377</v>
      </c>
      <c r="E55" s="26">
        <v>44469</v>
      </c>
      <c r="F55" s="26">
        <v>44561</v>
      </c>
      <c r="G55" s="2"/>
      <c r="I55" s="26">
        <v>43921</v>
      </c>
      <c r="J55" s="26">
        <v>44012</v>
      </c>
      <c r="K55" s="26">
        <v>44104</v>
      </c>
      <c r="L55" s="26">
        <v>44196</v>
      </c>
      <c r="M55" s="2"/>
    </row>
    <row r="56" spans="1:14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</row>
    <row r="57" spans="1:13" ht="15.75">
      <c r="A57" s="9" t="s">
        <v>35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9" ht="15.75">
      <c r="A59" s="2" t="s">
        <v>36</v>
      </c>
    </row>
    <row r="60" spans="1:14" ht="15.75">
      <c r="A60" s="14" t="s">
        <v>63</v>
      </c>
      <c r="C60" s="11">
        <v>11355088</v>
      </c>
      <c r="D60" s="11">
        <v>15753196</v>
      </c>
      <c r="E60" s="11"/>
      <c r="F60" s="11"/>
      <c r="G60" s="11"/>
      <c r="I60" s="11">
        <v>9101031</v>
      </c>
      <c r="J60" s="11">
        <v>8237272</v>
      </c>
      <c r="K60" s="11">
        <v>10458046</v>
      </c>
      <c r="L60" s="11">
        <v>10777791</v>
      </c>
      <c r="M60" s="11"/>
      <c r="N60" s="11"/>
    </row>
    <row r="61" spans="1:14" ht="15.75">
      <c r="A61" s="14" t="s">
        <v>141</v>
      </c>
      <c r="C61" s="11">
        <v>259289</v>
      </c>
      <c r="D61" s="11">
        <v>268585</v>
      </c>
      <c r="E61" s="11"/>
      <c r="F61" s="11"/>
      <c r="G61" s="11"/>
      <c r="I61" s="11">
        <v>2829810</v>
      </c>
      <c r="J61" s="11">
        <v>2985211</v>
      </c>
      <c r="K61" s="11">
        <v>1610652</v>
      </c>
      <c r="L61" s="11">
        <v>245446</v>
      </c>
      <c r="M61" s="11"/>
      <c r="N61" s="11"/>
    </row>
    <row r="62" spans="1:14" ht="15.75">
      <c r="A62" s="14" t="s">
        <v>64</v>
      </c>
      <c r="C62" s="11">
        <v>4566339</v>
      </c>
      <c r="D62" s="11">
        <v>4488222</v>
      </c>
      <c r="E62" s="11"/>
      <c r="F62" s="11"/>
      <c r="G62" s="11"/>
      <c r="I62" s="11">
        <v>4788514</v>
      </c>
      <c r="J62" s="11">
        <v>4677432</v>
      </c>
      <c r="K62" s="11">
        <v>4610329</v>
      </c>
      <c r="L62" s="11">
        <v>4617051</v>
      </c>
      <c r="M62" s="11"/>
      <c r="N62" s="11"/>
    </row>
    <row r="63" spans="1:14" ht="15.75">
      <c r="A63" s="14" t="s">
        <v>152</v>
      </c>
      <c r="C63" s="11">
        <v>6718104</v>
      </c>
      <c r="D63" s="11">
        <v>7090437</v>
      </c>
      <c r="E63" s="11"/>
      <c r="F63" s="11"/>
      <c r="G63" s="11"/>
      <c r="I63" s="11">
        <v>7108225</v>
      </c>
      <c r="J63" s="11">
        <v>7357742</v>
      </c>
      <c r="K63" s="11">
        <v>7277145</v>
      </c>
      <c r="L63" s="11">
        <v>7638043</v>
      </c>
      <c r="M63" s="11"/>
      <c r="N63" s="11"/>
    </row>
    <row r="64" spans="1:14" ht="15.75">
      <c r="A64" s="14" t="s">
        <v>178</v>
      </c>
      <c r="C64" s="11">
        <v>359299</v>
      </c>
      <c r="D64" s="11">
        <v>400201</v>
      </c>
      <c r="E64" s="11"/>
      <c r="F64" s="11"/>
      <c r="G64" s="11"/>
      <c r="I64" s="11">
        <v>166124</v>
      </c>
      <c r="J64" s="11">
        <v>193179</v>
      </c>
      <c r="K64" s="11">
        <v>168665</v>
      </c>
      <c r="L64" s="11">
        <v>186903</v>
      </c>
      <c r="M64" s="11"/>
      <c r="N64" s="11"/>
    </row>
    <row r="65" spans="1:14" ht="15.75">
      <c r="A65" s="14" t="s">
        <v>65</v>
      </c>
      <c r="C65" s="11">
        <v>2327050</v>
      </c>
      <c r="D65" s="11">
        <v>2300927</v>
      </c>
      <c r="E65" s="11"/>
      <c r="F65" s="11"/>
      <c r="G65" s="11"/>
      <c r="I65" s="11">
        <v>1430938</v>
      </c>
      <c r="J65" s="11">
        <v>1546009</v>
      </c>
      <c r="K65" s="11">
        <v>1387608</v>
      </c>
      <c r="L65" s="11">
        <v>1348704</v>
      </c>
      <c r="M65" s="11"/>
      <c r="N65" s="11"/>
    </row>
    <row r="66" spans="1:14" ht="15.75">
      <c r="A66" s="14" t="s">
        <v>66</v>
      </c>
      <c r="C66" s="11">
        <v>4661611</v>
      </c>
      <c r="D66" s="11">
        <v>3923040</v>
      </c>
      <c r="E66" s="11"/>
      <c r="F66" s="11"/>
      <c r="G66" s="11"/>
      <c r="I66" s="11">
        <v>3770454</v>
      </c>
      <c r="J66" s="11">
        <v>3719234</v>
      </c>
      <c r="K66" s="11">
        <v>4885413</v>
      </c>
      <c r="L66" s="11">
        <v>5766264</v>
      </c>
      <c r="M66" s="11"/>
      <c r="N66" s="11"/>
    </row>
    <row r="67" spans="1:14" ht="15.75">
      <c r="A67" s="14" t="s">
        <v>67</v>
      </c>
      <c r="C67" s="11">
        <v>626484</v>
      </c>
      <c r="D67" s="11">
        <v>733172</v>
      </c>
      <c r="E67" s="11"/>
      <c r="F67" s="11"/>
      <c r="G67" s="11"/>
      <c r="I67" s="11">
        <v>665978</v>
      </c>
      <c r="J67" s="11">
        <v>730294</v>
      </c>
      <c r="K67" s="11">
        <v>817885</v>
      </c>
      <c r="L67" s="11">
        <v>652375</v>
      </c>
      <c r="M67" s="11"/>
      <c r="N67" s="11"/>
    </row>
    <row r="68" spans="1:14" ht="15.75">
      <c r="A68" s="14" t="s">
        <v>42</v>
      </c>
      <c r="C68" s="43" t="s">
        <v>136</v>
      </c>
      <c r="D68" s="11" t="s">
        <v>136</v>
      </c>
      <c r="E68" s="11"/>
      <c r="F68" s="11"/>
      <c r="G68" s="11"/>
      <c r="I68" s="11" t="s">
        <v>136</v>
      </c>
      <c r="J68" s="11">
        <v>0</v>
      </c>
      <c r="K68" s="11">
        <v>30615</v>
      </c>
      <c r="L68" s="43">
        <v>23005</v>
      </c>
      <c r="M68" s="11"/>
      <c r="N68" s="11"/>
    </row>
    <row r="69" spans="1:14" ht="15.75">
      <c r="A69" s="14" t="s">
        <v>68</v>
      </c>
      <c r="C69" s="11">
        <v>664513</v>
      </c>
      <c r="D69" s="11">
        <v>664144</v>
      </c>
      <c r="E69" s="11"/>
      <c r="F69" s="11"/>
      <c r="G69" s="11"/>
      <c r="I69" s="11">
        <v>692163</v>
      </c>
      <c r="J69" s="11">
        <v>688913</v>
      </c>
      <c r="K69" s="11">
        <v>677356</v>
      </c>
      <c r="L69" s="11">
        <v>677891</v>
      </c>
      <c r="M69" s="11"/>
      <c r="N69" s="11"/>
    </row>
    <row r="70" spans="1:14" ht="15.75">
      <c r="A70" s="14" t="s">
        <v>153</v>
      </c>
      <c r="C70" s="11">
        <v>149956</v>
      </c>
      <c r="D70" s="11">
        <v>166540</v>
      </c>
      <c r="E70" s="11"/>
      <c r="F70" s="11"/>
      <c r="G70" s="11"/>
      <c r="I70" s="11">
        <v>132318</v>
      </c>
      <c r="J70" s="11">
        <v>131228</v>
      </c>
      <c r="K70" s="11">
        <v>126421</v>
      </c>
      <c r="L70" s="11">
        <v>159321</v>
      </c>
      <c r="M70" s="11"/>
      <c r="N70" s="11"/>
    </row>
    <row r="71" spans="1:14" s="16" customFormat="1" ht="16.5">
      <c r="A71" s="16" t="s">
        <v>45</v>
      </c>
      <c r="C71" s="27">
        <f>SUM(C60:C70)</f>
        <v>31687733</v>
      </c>
      <c r="D71" s="27">
        <f>SUM(D60:D70)</f>
        <v>35788464</v>
      </c>
      <c r="E71" s="27">
        <f>SUM(E60:E70)</f>
        <v>0</v>
      </c>
      <c r="F71" s="27">
        <f>SUM(F60:F70)</f>
        <v>0</v>
      </c>
      <c r="G71" s="19"/>
      <c r="I71" s="27">
        <v>30685555</v>
      </c>
      <c r="J71" s="27">
        <v>30266514</v>
      </c>
      <c r="K71" s="27">
        <v>32050135</v>
      </c>
      <c r="L71" s="27">
        <v>32092794</v>
      </c>
      <c r="M71" s="19"/>
      <c r="N71" s="19"/>
    </row>
    <row r="72" spans="3:14" ht="15.75">
      <c r="C72" s="11"/>
      <c r="D72" s="11"/>
      <c r="E72" s="11"/>
      <c r="F72" s="11"/>
      <c r="G72" s="11"/>
      <c r="I72" s="11"/>
      <c r="J72" s="11"/>
      <c r="K72" s="11"/>
      <c r="L72" s="11"/>
      <c r="M72" s="11"/>
      <c r="N72" s="11"/>
    </row>
    <row r="73" spans="1:14" ht="15.75">
      <c r="A73" s="2" t="s">
        <v>46</v>
      </c>
      <c r="C73" s="11"/>
      <c r="E73" s="11"/>
      <c r="F73" s="11"/>
      <c r="G73" s="11"/>
      <c r="I73" s="11"/>
      <c r="J73" s="11"/>
      <c r="K73" s="11"/>
      <c r="L73" s="11"/>
      <c r="M73" s="11"/>
      <c r="N73" s="11"/>
    </row>
    <row r="74" spans="1:14" ht="15.75">
      <c r="A74" s="14" t="s">
        <v>141</v>
      </c>
      <c r="C74" s="11">
        <v>2493387</v>
      </c>
      <c r="D74" s="11">
        <v>3018348</v>
      </c>
      <c r="E74" s="11"/>
      <c r="F74" s="11"/>
      <c r="G74" s="11"/>
      <c r="I74" s="11">
        <v>1583446</v>
      </c>
      <c r="J74" s="11">
        <v>1855031</v>
      </c>
      <c r="K74" s="11">
        <v>1948156</v>
      </c>
      <c r="L74" s="11">
        <v>2289746</v>
      </c>
      <c r="M74" s="11"/>
      <c r="N74" s="11"/>
    </row>
    <row r="75" spans="1:14" ht="15.75">
      <c r="A75" s="14" t="s">
        <v>64</v>
      </c>
      <c r="C75" s="11">
        <v>4266636</v>
      </c>
      <c r="D75" s="11">
        <v>4643740</v>
      </c>
      <c r="E75" s="11"/>
      <c r="F75" s="11"/>
      <c r="G75" s="11"/>
      <c r="I75" s="11">
        <v>3302355</v>
      </c>
      <c r="J75" s="11">
        <v>3033639</v>
      </c>
      <c r="K75" s="11">
        <v>3100897</v>
      </c>
      <c r="L75" s="11">
        <v>3753081</v>
      </c>
      <c r="M75" s="11"/>
      <c r="N75" s="11"/>
    </row>
    <row r="76" spans="1:14" ht="15.75">
      <c r="A76" s="14" t="s">
        <v>51</v>
      </c>
      <c r="C76" s="11">
        <v>1555473</v>
      </c>
      <c r="D76" s="11">
        <v>1590979</v>
      </c>
      <c r="E76" s="11"/>
      <c r="F76" s="11"/>
      <c r="G76" s="11"/>
      <c r="I76" s="11">
        <v>1412442</v>
      </c>
      <c r="J76" s="11">
        <v>1714204</v>
      </c>
      <c r="K76" s="11">
        <v>1848260</v>
      </c>
      <c r="L76" s="11">
        <v>1966894</v>
      </c>
      <c r="M76" s="11"/>
      <c r="N76" s="11"/>
    </row>
    <row r="77" spans="1:14" ht="15.75">
      <c r="A77" s="14" t="s">
        <v>69</v>
      </c>
      <c r="C77" s="11">
        <v>43696686</v>
      </c>
      <c r="D77" s="11">
        <v>43744192</v>
      </c>
      <c r="E77" s="11"/>
      <c r="F77" s="11"/>
      <c r="G77" s="11"/>
      <c r="I77" s="11">
        <v>35371585</v>
      </c>
      <c r="J77" s="11">
        <v>35579874</v>
      </c>
      <c r="K77" s="11">
        <v>38592413</v>
      </c>
      <c r="L77" s="11">
        <v>42479314</v>
      </c>
      <c r="M77" s="11"/>
      <c r="N77" s="11"/>
    </row>
    <row r="78" spans="1:14" ht="15.75">
      <c r="A78" s="14" t="s">
        <v>145</v>
      </c>
      <c r="C78" s="11">
        <v>9417310</v>
      </c>
      <c r="D78" s="11">
        <v>9388911</v>
      </c>
      <c r="E78" s="11"/>
      <c r="F78" s="11"/>
      <c r="G78" s="11"/>
      <c r="I78" s="11">
        <v>9538465</v>
      </c>
      <c r="J78" s="11">
        <v>9211915</v>
      </c>
      <c r="K78" s="11">
        <v>9010505</v>
      </c>
      <c r="L78" s="11">
        <v>9011290</v>
      </c>
      <c r="M78" s="11"/>
      <c r="N78" s="11"/>
    </row>
    <row r="79" spans="1:14" ht="15.75">
      <c r="A79" s="14" t="s">
        <v>149</v>
      </c>
      <c r="C79" s="11">
        <v>2621610</v>
      </c>
      <c r="D79" s="11">
        <v>2617035</v>
      </c>
      <c r="E79" s="11"/>
      <c r="F79" s="11"/>
      <c r="G79" s="11"/>
      <c r="I79" s="11">
        <v>2978445</v>
      </c>
      <c r="J79" s="11">
        <v>2965503</v>
      </c>
      <c r="K79" s="11">
        <v>2770780</v>
      </c>
      <c r="L79" s="11">
        <v>2626185</v>
      </c>
      <c r="M79" s="11"/>
      <c r="N79" s="11"/>
    </row>
    <row r="80" spans="1:14" ht="15.75">
      <c r="A80" s="14" t="s">
        <v>70</v>
      </c>
      <c r="C80" s="11">
        <v>63727260</v>
      </c>
      <c r="D80" s="11">
        <v>62651076</v>
      </c>
      <c r="E80" s="11"/>
      <c r="F80" s="11"/>
      <c r="G80" s="11"/>
      <c r="I80" s="11">
        <v>67660658</v>
      </c>
      <c r="J80" s="11">
        <v>66955815</v>
      </c>
      <c r="K80" s="11">
        <v>65879630</v>
      </c>
      <c r="L80" s="11">
        <v>64803445</v>
      </c>
      <c r="M80" s="11"/>
      <c r="N80" s="11"/>
    </row>
    <row r="81" spans="1:14" ht="15.75">
      <c r="A81" s="14" t="s">
        <v>71</v>
      </c>
      <c r="C81" s="11">
        <v>15819108</v>
      </c>
      <c r="D81" s="11">
        <v>15819108</v>
      </c>
      <c r="E81" s="11"/>
      <c r="F81" s="11"/>
      <c r="G81" s="11"/>
      <c r="I81" s="11">
        <v>15832440</v>
      </c>
      <c r="J81" s="11">
        <v>15832440</v>
      </c>
      <c r="K81" s="11">
        <v>15832440</v>
      </c>
      <c r="L81" s="11">
        <v>15819108</v>
      </c>
      <c r="M81" s="11"/>
      <c r="N81" s="11"/>
    </row>
    <row r="82" spans="1:14" ht="15.75">
      <c r="A82" s="14" t="s">
        <v>143</v>
      </c>
      <c r="C82" s="11">
        <v>5113335</v>
      </c>
      <c r="D82" s="11">
        <v>5105243</v>
      </c>
      <c r="E82" s="11"/>
      <c r="F82" s="11"/>
      <c r="G82" s="11"/>
      <c r="I82" s="11">
        <v>5438359</v>
      </c>
      <c r="J82" s="11">
        <v>5367340</v>
      </c>
      <c r="K82" s="11">
        <v>5275420</v>
      </c>
      <c r="L82" s="11">
        <v>5143958</v>
      </c>
      <c r="M82" s="11"/>
      <c r="N82" s="11"/>
    </row>
    <row r="83" spans="1:14" ht="15.75">
      <c r="A83" s="14" t="s">
        <v>184</v>
      </c>
      <c r="C83" s="11">
        <v>839121</v>
      </c>
      <c r="D83" s="11">
        <v>807828</v>
      </c>
      <c r="E83" s="11"/>
      <c r="F83" s="11"/>
      <c r="G83" s="11"/>
      <c r="I83" s="11">
        <v>824214</v>
      </c>
      <c r="J83" s="11">
        <v>796349</v>
      </c>
      <c r="K83" s="11">
        <v>768906</v>
      </c>
      <c r="L83" s="11">
        <v>883367</v>
      </c>
      <c r="M83" s="11"/>
      <c r="N83" s="11"/>
    </row>
    <row r="84" spans="1:14" ht="15.75">
      <c r="A84" s="14" t="s">
        <v>72</v>
      </c>
      <c r="C84" s="11">
        <v>1737914</v>
      </c>
      <c r="D84" s="11">
        <v>1725300</v>
      </c>
      <c r="E84" s="11"/>
      <c r="F84" s="11"/>
      <c r="G84" s="11"/>
      <c r="I84" s="11">
        <v>2007740</v>
      </c>
      <c r="J84" s="11">
        <v>1878963</v>
      </c>
      <c r="K84" s="11">
        <v>1780975</v>
      </c>
      <c r="L84" s="11">
        <v>1771884</v>
      </c>
      <c r="M84" s="11"/>
      <c r="N84" s="11"/>
    </row>
    <row r="85" spans="1:14" ht="15.75">
      <c r="A85" s="14" t="s">
        <v>68</v>
      </c>
      <c r="C85" s="11">
        <v>355582</v>
      </c>
      <c r="D85" s="11">
        <v>356012</v>
      </c>
      <c r="E85" s="11"/>
      <c r="F85" s="11"/>
      <c r="G85" s="11"/>
      <c r="I85" s="11">
        <v>271844</v>
      </c>
      <c r="J85" s="11">
        <v>267507</v>
      </c>
      <c r="K85" s="11">
        <v>307067</v>
      </c>
      <c r="L85" s="11">
        <v>355432</v>
      </c>
      <c r="M85" s="11"/>
      <c r="N85" s="11"/>
    </row>
    <row r="86" spans="1:14" ht="15.75">
      <c r="A86" s="14" t="s">
        <v>73</v>
      </c>
      <c r="C86" s="11">
        <v>1667978</v>
      </c>
      <c r="D86" s="11">
        <v>1669139</v>
      </c>
      <c r="E86" s="11"/>
      <c r="F86" s="11"/>
      <c r="G86" s="11"/>
      <c r="I86" s="11">
        <v>1824270</v>
      </c>
      <c r="J86" s="11">
        <v>1663404</v>
      </c>
      <c r="K86" s="11">
        <v>1571058</v>
      </c>
      <c r="L86" s="11">
        <v>1588104</v>
      </c>
      <c r="M86" s="11"/>
      <c r="N86" s="11"/>
    </row>
    <row r="87" spans="1:14" s="16" customFormat="1" ht="16.5">
      <c r="A87" s="16" t="s">
        <v>60</v>
      </c>
      <c r="C87" s="27">
        <f>SUM(C74:C86)</f>
        <v>153311400</v>
      </c>
      <c r="D87" s="27">
        <f>SUM(D74:D86)</f>
        <v>153136911</v>
      </c>
      <c r="E87" s="27">
        <f>SUM(E74:E86)</f>
        <v>0</v>
      </c>
      <c r="F87" s="27">
        <f>SUM(F74:F86)</f>
        <v>0</v>
      </c>
      <c r="G87" s="19"/>
      <c r="I87" s="27">
        <v>148046263</v>
      </c>
      <c r="J87" s="27">
        <v>147121984</v>
      </c>
      <c r="K87" s="27">
        <v>148686507</v>
      </c>
      <c r="L87" s="27">
        <v>152491808</v>
      </c>
      <c r="M87" s="19"/>
      <c r="N87" s="19"/>
    </row>
    <row r="88" spans="3:14" ht="15.75">
      <c r="C88" s="11"/>
      <c r="D88" s="11"/>
      <c r="E88" s="11"/>
      <c r="F88" s="11"/>
      <c r="G88" s="11"/>
      <c r="I88" s="11"/>
      <c r="J88" s="11"/>
      <c r="K88" s="11"/>
      <c r="L88" s="11"/>
      <c r="M88" s="11"/>
      <c r="N88" s="11"/>
    </row>
    <row r="89" spans="1:14" s="16" customFormat="1" ht="17.25" thickBot="1">
      <c r="A89" s="16" t="s">
        <v>62</v>
      </c>
      <c r="C89" s="28">
        <f>C87+C71</f>
        <v>184999133</v>
      </c>
      <c r="D89" s="28">
        <f>D87+D71</f>
        <v>188925375</v>
      </c>
      <c r="E89" s="28">
        <f>E87+E71</f>
        <v>0</v>
      </c>
      <c r="F89" s="28">
        <f>F87+F71</f>
        <v>0</v>
      </c>
      <c r="G89" s="19"/>
      <c r="I89" s="28">
        <v>178731818</v>
      </c>
      <c r="J89" s="28">
        <v>177388498</v>
      </c>
      <c r="K89" s="28">
        <v>180736642</v>
      </c>
      <c r="L89" s="28">
        <v>184584602</v>
      </c>
      <c r="M89" s="19"/>
      <c r="N89" s="19"/>
    </row>
    <row r="90" ht="16.5" thickTop="1"/>
    <row r="92" spans="1:13" ht="16.5">
      <c r="A92" s="5" t="s">
        <v>34</v>
      </c>
      <c r="C92" s="26">
        <v>44286</v>
      </c>
      <c r="D92" s="26">
        <v>44377</v>
      </c>
      <c r="E92" s="26">
        <v>44469</v>
      </c>
      <c r="F92" s="26">
        <v>44561</v>
      </c>
      <c r="G92" s="2"/>
      <c r="I92" s="26">
        <v>43921</v>
      </c>
      <c r="J92" s="26">
        <v>44012</v>
      </c>
      <c r="K92" s="26">
        <v>44104</v>
      </c>
      <c r="L92" s="26">
        <v>44196</v>
      </c>
      <c r="M92" s="2"/>
    </row>
    <row r="93" spans="1:14" s="7" customFormat="1" ht="6.75" customHeight="1">
      <c r="A93" s="6"/>
      <c r="C93" s="8"/>
      <c r="D93" s="8"/>
      <c r="E93" s="8"/>
      <c r="F93" s="8"/>
      <c r="G93" s="8"/>
      <c r="I93" s="8"/>
      <c r="J93" s="8"/>
      <c r="K93" s="8"/>
      <c r="L93" s="8"/>
      <c r="M93" s="8"/>
      <c r="N93" s="8"/>
    </row>
    <row r="94" spans="1:13" ht="15.75">
      <c r="A94" s="9" t="s">
        <v>35</v>
      </c>
      <c r="C94" s="2"/>
      <c r="D94" s="2"/>
      <c r="E94" s="2"/>
      <c r="F94" s="2"/>
      <c r="G94" s="2"/>
      <c r="I94" s="2"/>
      <c r="J94" s="2"/>
      <c r="K94" s="2"/>
      <c r="L94" s="2"/>
      <c r="M94" s="2"/>
    </row>
    <row r="96" ht="15.75">
      <c r="A96" s="2" t="s">
        <v>37</v>
      </c>
    </row>
    <row r="97" spans="1:14" ht="15.75">
      <c r="A97" s="14" t="s">
        <v>74</v>
      </c>
      <c r="C97" s="11">
        <v>9400000</v>
      </c>
      <c r="D97" s="11">
        <v>12300000</v>
      </c>
      <c r="E97" s="11"/>
      <c r="F97" s="11"/>
      <c r="G97" s="11"/>
      <c r="I97" s="11">
        <v>20930000</v>
      </c>
      <c r="J97" s="11">
        <v>11590000</v>
      </c>
      <c r="K97" s="11">
        <v>15100000</v>
      </c>
      <c r="L97" s="11">
        <v>9800000</v>
      </c>
      <c r="M97" s="11"/>
      <c r="N97" s="11"/>
    </row>
    <row r="98" spans="1:14" ht="15.75">
      <c r="A98" s="14" t="s">
        <v>75</v>
      </c>
      <c r="C98" s="11">
        <v>12796309</v>
      </c>
      <c r="D98" s="11">
        <v>8897262</v>
      </c>
      <c r="E98" s="11"/>
      <c r="F98" s="11"/>
      <c r="G98" s="11"/>
      <c r="I98" s="11">
        <v>5397446</v>
      </c>
      <c r="J98" s="43">
        <v>9795551</v>
      </c>
      <c r="K98" s="11">
        <v>17289545</v>
      </c>
      <c r="L98" s="11">
        <v>14195385</v>
      </c>
      <c r="M98" s="11"/>
      <c r="N98" s="11"/>
    </row>
    <row r="99" spans="1:14" ht="15.75">
      <c r="A99" s="14" t="s">
        <v>76</v>
      </c>
      <c r="C99" s="11">
        <v>1745623</v>
      </c>
      <c r="D99" s="11">
        <v>1742412</v>
      </c>
      <c r="E99" s="11"/>
      <c r="F99" s="11"/>
      <c r="G99" s="11"/>
      <c r="I99" s="11">
        <v>1782559</v>
      </c>
      <c r="J99" s="11">
        <v>1685736</v>
      </c>
      <c r="K99" s="11">
        <v>1701749</v>
      </c>
      <c r="L99" s="11">
        <v>1892749</v>
      </c>
      <c r="M99" s="11"/>
      <c r="N99" s="11"/>
    </row>
    <row r="100" spans="1:14" ht="15.75">
      <c r="A100" s="14" t="s">
        <v>155</v>
      </c>
      <c r="C100" s="11">
        <v>8282443</v>
      </c>
      <c r="D100" s="11">
        <v>11378675</v>
      </c>
      <c r="E100" s="11"/>
      <c r="F100" s="11"/>
      <c r="G100" s="11"/>
      <c r="I100" s="11">
        <v>7546419</v>
      </c>
      <c r="J100" s="11">
        <v>8202132</v>
      </c>
      <c r="K100" s="11">
        <v>8396236</v>
      </c>
      <c r="L100" s="11">
        <v>9625964</v>
      </c>
      <c r="M100" s="11"/>
      <c r="N100" s="11"/>
    </row>
    <row r="101" spans="1:14" ht="15.75">
      <c r="A101" s="14" t="s">
        <v>77</v>
      </c>
      <c r="C101" s="11">
        <v>195233</v>
      </c>
      <c r="D101" s="11">
        <v>262861</v>
      </c>
      <c r="E101" s="11"/>
      <c r="F101" s="11"/>
      <c r="G101" s="11"/>
      <c r="I101" s="11">
        <v>152333</v>
      </c>
      <c r="J101" s="11">
        <v>150956</v>
      </c>
      <c r="K101" s="11">
        <v>138601</v>
      </c>
      <c r="L101" s="11">
        <v>160556</v>
      </c>
      <c r="M101" s="11"/>
      <c r="N101" s="11"/>
    </row>
    <row r="102" spans="1:14" ht="15.75">
      <c r="A102" s="14" t="s">
        <v>138</v>
      </c>
      <c r="C102" s="11">
        <v>0</v>
      </c>
      <c r="D102" s="11">
        <v>12868894</v>
      </c>
      <c r="E102" s="11"/>
      <c r="F102" s="11"/>
      <c r="G102" s="11"/>
      <c r="I102" s="11">
        <v>0</v>
      </c>
      <c r="J102" s="11">
        <v>13350468</v>
      </c>
      <c r="K102" s="11">
        <v>0</v>
      </c>
      <c r="L102" s="11">
        <v>0</v>
      </c>
      <c r="M102" s="11"/>
      <c r="N102" s="11"/>
    </row>
    <row r="103" spans="1:14" ht="15.75">
      <c r="A103" s="14" t="s">
        <v>78</v>
      </c>
      <c r="C103" s="11">
        <v>10539785</v>
      </c>
      <c r="D103" s="11">
        <v>9938649</v>
      </c>
      <c r="E103" s="11"/>
      <c r="F103" s="11"/>
      <c r="G103" s="11"/>
      <c r="I103" s="11">
        <v>7283354</v>
      </c>
      <c r="J103" s="11">
        <v>7567050</v>
      </c>
      <c r="K103" s="11">
        <v>10385029</v>
      </c>
      <c r="L103" s="11">
        <v>11153442</v>
      </c>
      <c r="M103" s="11"/>
      <c r="N103" s="11"/>
    </row>
    <row r="104" spans="1:14" ht="15.75">
      <c r="A104" s="14" t="s">
        <v>38</v>
      </c>
      <c r="C104" s="11">
        <v>2747122</v>
      </c>
      <c r="D104" s="11">
        <v>1495481</v>
      </c>
      <c r="E104" s="11"/>
      <c r="F104" s="11"/>
      <c r="G104" s="11"/>
      <c r="I104" s="11">
        <v>2238348</v>
      </c>
      <c r="J104" s="11">
        <v>1501928</v>
      </c>
      <c r="K104" s="11">
        <v>1395178</v>
      </c>
      <c r="L104" s="11">
        <v>2192429</v>
      </c>
      <c r="M104" s="11"/>
      <c r="N104" s="11"/>
    </row>
    <row r="105" spans="1:14" ht="15.75">
      <c r="A105" s="14" t="s">
        <v>79</v>
      </c>
      <c r="C105" s="11">
        <v>66674</v>
      </c>
      <c r="D105" s="11">
        <v>66841</v>
      </c>
      <c r="E105" s="11"/>
      <c r="F105" s="11"/>
      <c r="G105" s="11"/>
      <c r="I105" s="11">
        <v>69808</v>
      </c>
      <c r="J105" s="11">
        <v>64469</v>
      </c>
      <c r="K105" s="11">
        <v>60335</v>
      </c>
      <c r="L105" s="11">
        <v>68531</v>
      </c>
      <c r="M105" s="11"/>
      <c r="N105" s="11"/>
    </row>
    <row r="106" spans="1:14" ht="15.75">
      <c r="A106" s="14" t="s">
        <v>144</v>
      </c>
      <c r="C106" s="11">
        <v>3635045</v>
      </c>
      <c r="D106" s="11">
        <v>3648611</v>
      </c>
      <c r="E106" s="11"/>
      <c r="F106" s="11"/>
      <c r="G106" s="11"/>
      <c r="I106" s="11">
        <v>3579174</v>
      </c>
      <c r="J106" s="11">
        <v>3529437</v>
      </c>
      <c r="K106" s="11">
        <v>3466731</v>
      </c>
      <c r="L106" s="11">
        <v>3505968</v>
      </c>
      <c r="M106" s="11"/>
      <c r="N106" s="11"/>
    </row>
    <row r="107" spans="1:14" ht="15.75">
      <c r="A107" s="14" t="s">
        <v>39</v>
      </c>
      <c r="C107" s="11">
        <v>0</v>
      </c>
      <c r="D107" s="11">
        <v>0</v>
      </c>
      <c r="E107" s="11"/>
      <c r="F107" s="11"/>
      <c r="G107" s="11"/>
      <c r="I107" s="11">
        <v>119142</v>
      </c>
      <c r="J107" s="11">
        <v>152620</v>
      </c>
      <c r="K107" s="11">
        <v>198275</v>
      </c>
      <c r="L107" s="11">
        <v>99944</v>
      </c>
      <c r="M107" s="11"/>
      <c r="N107" s="11"/>
    </row>
    <row r="108" spans="1:14" ht="15.75">
      <c r="A108" s="14" t="s">
        <v>80</v>
      </c>
      <c r="C108" s="11">
        <v>2936844</v>
      </c>
      <c r="D108" s="11">
        <v>2938302</v>
      </c>
      <c r="E108" s="11"/>
      <c r="F108" s="11"/>
      <c r="G108" s="11"/>
      <c r="I108" s="11">
        <v>303309</v>
      </c>
      <c r="J108" s="11">
        <v>303320</v>
      </c>
      <c r="K108" s="11">
        <v>2303351</v>
      </c>
      <c r="L108" s="11">
        <v>2935405</v>
      </c>
      <c r="M108" s="11"/>
      <c r="N108" s="11"/>
    </row>
    <row r="109" spans="1:14" ht="15.75">
      <c r="A109" s="14" t="s">
        <v>129</v>
      </c>
      <c r="C109" s="11">
        <v>3005145</v>
      </c>
      <c r="D109" s="11">
        <v>2813349</v>
      </c>
      <c r="E109" s="11"/>
      <c r="F109" s="11"/>
      <c r="G109" s="11"/>
      <c r="I109" s="11">
        <v>2196937</v>
      </c>
      <c r="J109" s="11">
        <v>2290047</v>
      </c>
      <c r="K109" s="11">
        <v>2472973</v>
      </c>
      <c r="L109" s="11">
        <v>2901946</v>
      </c>
      <c r="M109" s="11"/>
      <c r="N109" s="11"/>
    </row>
    <row r="110" spans="1:14" s="16" customFormat="1" ht="16.5">
      <c r="A110" s="16" t="s">
        <v>41</v>
      </c>
      <c r="C110" s="27">
        <f>SUM(C97:C109)</f>
        <v>55350223</v>
      </c>
      <c r="D110" s="27">
        <f>SUM(D97:D109)</f>
        <v>68351337</v>
      </c>
      <c r="E110" s="27">
        <f>SUM(E97:E109)</f>
        <v>0</v>
      </c>
      <c r="F110" s="27">
        <f>SUM(F97:F109)</f>
        <v>0</v>
      </c>
      <c r="G110" s="19"/>
      <c r="I110" s="27">
        <v>51598829</v>
      </c>
      <c r="J110" s="27">
        <v>60183714</v>
      </c>
      <c r="K110" s="27">
        <v>62908003</v>
      </c>
      <c r="L110" s="27">
        <v>58532319</v>
      </c>
      <c r="M110" s="19"/>
      <c r="N110" s="19"/>
    </row>
    <row r="111" spans="3:14" ht="15.75">
      <c r="C111" s="11"/>
      <c r="D111" s="11"/>
      <c r="E111" s="11"/>
      <c r="F111" s="11"/>
      <c r="G111" s="11"/>
      <c r="I111" s="11"/>
      <c r="J111" s="11"/>
      <c r="K111" s="11"/>
      <c r="L111" s="11"/>
      <c r="M111" s="11"/>
      <c r="N111" s="11"/>
    </row>
    <row r="112" spans="1:14" ht="15.75">
      <c r="A112" s="2" t="s">
        <v>43</v>
      </c>
      <c r="C112" s="11"/>
      <c r="D112" s="11"/>
      <c r="E112" s="11"/>
      <c r="F112" s="11"/>
      <c r="G112" s="11"/>
      <c r="I112" s="11"/>
      <c r="J112" s="11"/>
      <c r="K112" s="11"/>
      <c r="L112" s="11"/>
      <c r="M112" s="11"/>
      <c r="N112" s="11"/>
    </row>
    <row r="113" spans="1:14" ht="15.75">
      <c r="A113" s="14" t="s">
        <v>76</v>
      </c>
      <c r="C113" s="11">
        <v>97320</v>
      </c>
      <c r="D113" s="11">
        <v>92465</v>
      </c>
      <c r="E113" s="11"/>
      <c r="F113" s="11"/>
      <c r="G113" s="11"/>
      <c r="I113" s="11">
        <v>42394</v>
      </c>
      <c r="J113" s="11">
        <v>39290</v>
      </c>
      <c r="K113" s="11">
        <v>51588</v>
      </c>
      <c r="L113" s="11">
        <v>102767</v>
      </c>
      <c r="M113" s="11"/>
      <c r="N113" s="11"/>
    </row>
    <row r="114" spans="1:14" ht="15.75">
      <c r="A114" s="14" t="s">
        <v>81</v>
      </c>
      <c r="C114" s="11">
        <v>34974597</v>
      </c>
      <c r="D114" s="11">
        <v>34975986</v>
      </c>
      <c r="E114" s="11"/>
      <c r="F114" s="11"/>
      <c r="G114" s="11"/>
      <c r="I114" s="11">
        <v>35883474</v>
      </c>
      <c r="J114" s="11">
        <v>35886949</v>
      </c>
      <c r="K114" s="11">
        <v>35602395</v>
      </c>
      <c r="L114" s="11">
        <v>34973223</v>
      </c>
      <c r="M114" s="11"/>
      <c r="N114" s="11"/>
    </row>
    <row r="115" spans="1:14" ht="15.75">
      <c r="A115" s="14" t="s">
        <v>82</v>
      </c>
      <c r="C115" s="11">
        <v>8726644</v>
      </c>
      <c r="D115" s="11">
        <v>8675860</v>
      </c>
      <c r="E115" s="11"/>
      <c r="F115" s="11"/>
      <c r="G115" s="11"/>
      <c r="I115" s="11">
        <v>4535222</v>
      </c>
      <c r="J115" s="11">
        <v>4484367</v>
      </c>
      <c r="K115" s="11">
        <v>2383511</v>
      </c>
      <c r="L115" s="11">
        <v>8780081</v>
      </c>
      <c r="M115" s="11"/>
      <c r="N115" s="11"/>
    </row>
    <row r="116" spans="1:14" ht="15.75">
      <c r="A116" s="14" t="s">
        <v>79</v>
      </c>
      <c r="C116" s="11">
        <v>1470484</v>
      </c>
      <c r="D116" s="11">
        <v>1487005</v>
      </c>
      <c r="E116" s="11"/>
      <c r="F116" s="11"/>
      <c r="G116" s="11"/>
      <c r="I116" s="11">
        <v>1487831</v>
      </c>
      <c r="J116" s="11">
        <v>1503649</v>
      </c>
      <c r="K116" s="11">
        <v>1501571</v>
      </c>
      <c r="L116" s="11">
        <v>1449171</v>
      </c>
      <c r="M116" s="11"/>
      <c r="N116" s="11"/>
    </row>
    <row r="117" spans="1:14" ht="15.75">
      <c r="A117" s="14" t="s">
        <v>183</v>
      </c>
      <c r="C117" s="11">
        <v>1102398</v>
      </c>
      <c r="D117" s="11">
        <v>1176216</v>
      </c>
      <c r="E117" s="11"/>
      <c r="F117" s="11"/>
      <c r="G117" s="11"/>
      <c r="I117" s="11">
        <v>997953</v>
      </c>
      <c r="J117" s="11">
        <v>1020457</v>
      </c>
      <c r="K117" s="11">
        <v>1042650</v>
      </c>
      <c r="L117" s="11">
        <v>1063734</v>
      </c>
      <c r="M117" s="11"/>
      <c r="N117" s="11"/>
    </row>
    <row r="118" spans="1:14" ht="15.75">
      <c r="A118" s="14" t="s">
        <v>144</v>
      </c>
      <c r="C118" s="11">
        <v>5785452</v>
      </c>
      <c r="D118" s="11">
        <v>5772662</v>
      </c>
      <c r="E118" s="11"/>
      <c r="F118" s="11"/>
      <c r="G118" s="11"/>
      <c r="I118" s="11">
        <v>5929848</v>
      </c>
      <c r="J118" s="11">
        <v>5676851</v>
      </c>
      <c r="K118" s="11">
        <v>5518479</v>
      </c>
      <c r="L118" s="11">
        <v>5530987</v>
      </c>
      <c r="M118" s="11"/>
      <c r="N118" s="11"/>
    </row>
    <row r="119" spans="1:14" ht="15.75">
      <c r="A119" s="14" t="s">
        <v>47</v>
      </c>
      <c r="C119" s="11">
        <v>519644</v>
      </c>
      <c r="D119" s="11">
        <v>513028</v>
      </c>
      <c r="E119" s="11"/>
      <c r="F119" s="11"/>
      <c r="G119" s="11"/>
      <c r="I119" s="11">
        <v>510961</v>
      </c>
      <c r="J119" s="11">
        <v>504812</v>
      </c>
      <c r="K119" s="11">
        <v>493079</v>
      </c>
      <c r="L119" s="11">
        <v>534071</v>
      </c>
      <c r="M119" s="11"/>
      <c r="N119" s="11"/>
    </row>
    <row r="120" spans="1:14" ht="15.75">
      <c r="A120" s="14" t="s">
        <v>48</v>
      </c>
      <c r="C120" s="11">
        <v>1182298</v>
      </c>
      <c r="D120" s="11">
        <v>1180404</v>
      </c>
      <c r="E120" s="11"/>
      <c r="F120" s="11"/>
      <c r="G120" s="11"/>
      <c r="I120" s="11">
        <v>1106395</v>
      </c>
      <c r="J120" s="11">
        <v>1127425</v>
      </c>
      <c r="K120" s="11">
        <v>1153460</v>
      </c>
      <c r="L120" s="11">
        <v>1165500</v>
      </c>
      <c r="M120" s="11"/>
      <c r="N120" s="11"/>
    </row>
    <row r="121" spans="1:14" ht="15.75">
      <c r="A121" s="14" t="s">
        <v>49</v>
      </c>
      <c r="C121" s="11">
        <v>401438</v>
      </c>
      <c r="D121" s="11">
        <v>401587</v>
      </c>
      <c r="E121" s="11"/>
      <c r="F121" s="11"/>
      <c r="G121" s="11"/>
      <c r="I121" s="11">
        <v>462565</v>
      </c>
      <c r="J121" s="11">
        <v>462566</v>
      </c>
      <c r="K121" s="11">
        <v>462537</v>
      </c>
      <c r="L121" s="11">
        <v>462537</v>
      </c>
      <c r="M121" s="11"/>
      <c r="N121" s="11"/>
    </row>
    <row r="122" spans="1:14" s="16" customFormat="1" ht="16.5">
      <c r="A122" s="16" t="s">
        <v>50</v>
      </c>
      <c r="C122" s="27">
        <f>SUM(C113:C121)</f>
        <v>54260275</v>
      </c>
      <c r="D122" s="27">
        <f>SUM(D113:D121)</f>
        <v>54275213</v>
      </c>
      <c r="E122" s="27">
        <f>SUM(E113:E121)</f>
        <v>0</v>
      </c>
      <c r="F122" s="27">
        <f>SUM(F113:F121)</f>
        <v>0</v>
      </c>
      <c r="G122" s="19"/>
      <c r="I122" s="27">
        <v>50956643</v>
      </c>
      <c r="J122" s="27">
        <v>50706366</v>
      </c>
      <c r="K122" s="27">
        <v>48209270</v>
      </c>
      <c r="L122" s="27">
        <v>54062071</v>
      </c>
      <c r="M122" s="19"/>
      <c r="N122" s="19"/>
    </row>
    <row r="123" spans="3:14" ht="15.75">
      <c r="C123" s="11"/>
      <c r="D123" s="11"/>
      <c r="E123" s="11"/>
      <c r="F123" s="11"/>
      <c r="G123" s="11"/>
      <c r="I123" s="11"/>
      <c r="J123" s="11"/>
      <c r="K123" s="11"/>
      <c r="L123" s="11"/>
      <c r="M123" s="11"/>
      <c r="N123" s="11"/>
    </row>
    <row r="124" spans="1:14" s="29" customFormat="1" ht="16.5">
      <c r="A124" s="29" t="s">
        <v>52</v>
      </c>
      <c r="C124" s="30">
        <f>C122+C110</f>
        <v>109610498</v>
      </c>
      <c r="D124" s="30">
        <f>D122+D110</f>
        <v>122626550</v>
      </c>
      <c r="E124" s="30">
        <f>E122+E110</f>
        <v>0</v>
      </c>
      <c r="F124" s="30">
        <f>F122+F110</f>
        <v>0</v>
      </c>
      <c r="G124" s="31"/>
      <c r="I124" s="30">
        <v>102555472</v>
      </c>
      <c r="J124" s="30">
        <v>110890080</v>
      </c>
      <c r="K124" s="30">
        <v>111117273</v>
      </c>
      <c r="L124" s="30">
        <v>112594390</v>
      </c>
      <c r="M124" s="31"/>
      <c r="N124" s="31"/>
    </row>
    <row r="125" spans="3:14" ht="15.75">
      <c r="C125" s="11"/>
      <c r="D125" s="11"/>
      <c r="E125" s="11"/>
      <c r="F125" s="11"/>
      <c r="G125" s="11"/>
      <c r="I125" s="11"/>
      <c r="J125" s="11"/>
      <c r="K125" s="11"/>
      <c r="L125" s="11"/>
      <c r="M125" s="11"/>
      <c r="N125" s="11"/>
    </row>
    <row r="126" spans="1:14" ht="15.75">
      <c r="A126" s="2" t="s">
        <v>83</v>
      </c>
      <c r="C126" s="11"/>
      <c r="D126" s="11"/>
      <c r="E126" s="11"/>
      <c r="F126" s="11"/>
      <c r="G126" s="11"/>
      <c r="I126" s="11"/>
      <c r="J126" s="11"/>
      <c r="K126" s="11"/>
      <c r="L126" s="11"/>
      <c r="M126" s="11"/>
      <c r="N126" s="11"/>
    </row>
    <row r="127" spans="1:14" ht="15.75">
      <c r="A127" s="14" t="s">
        <v>53</v>
      </c>
      <c r="C127" s="11">
        <v>35124215</v>
      </c>
      <c r="D127" s="11">
        <v>35124215</v>
      </c>
      <c r="E127" s="11"/>
      <c r="F127" s="11"/>
      <c r="G127" s="11"/>
      <c r="I127" s="11">
        <v>35093545</v>
      </c>
      <c r="J127" s="11">
        <v>35093765</v>
      </c>
      <c r="K127" s="11">
        <v>35093765</v>
      </c>
      <c r="L127" s="11">
        <v>35124215</v>
      </c>
      <c r="M127" s="11"/>
      <c r="N127" s="11"/>
    </row>
    <row r="128" spans="1:14" ht="15.75">
      <c r="A128" s="14" t="s">
        <v>137</v>
      </c>
      <c r="C128" s="43" t="s">
        <v>136</v>
      </c>
      <c r="D128" s="43" t="s">
        <v>136</v>
      </c>
      <c r="E128" s="11"/>
      <c r="F128" s="43"/>
      <c r="G128" s="11"/>
      <c r="I128" s="11">
        <v>220</v>
      </c>
      <c r="J128" s="11" t="s">
        <v>136</v>
      </c>
      <c r="K128" s="11">
        <v>30450</v>
      </c>
      <c r="L128" s="11" t="s">
        <v>136</v>
      </c>
      <c r="M128" s="11"/>
      <c r="N128" s="11"/>
    </row>
    <row r="129" spans="1:14" ht="15.75">
      <c r="A129" s="14" t="s">
        <v>54</v>
      </c>
      <c r="C129" s="11">
        <v>18914711</v>
      </c>
      <c r="D129" s="11">
        <v>16339311</v>
      </c>
      <c r="E129" s="11"/>
      <c r="F129" s="11"/>
      <c r="G129" s="11"/>
      <c r="I129" s="11">
        <v>20276637</v>
      </c>
      <c r="J129" s="11">
        <v>18681980</v>
      </c>
      <c r="K129" s="11">
        <v>18937441</v>
      </c>
      <c r="L129" s="11">
        <v>18936574</v>
      </c>
      <c r="M129" s="11"/>
      <c r="N129" s="11"/>
    </row>
    <row r="130" spans="1:14" ht="15.75">
      <c r="A130" s="14" t="s">
        <v>55</v>
      </c>
      <c r="C130" s="11">
        <v>0</v>
      </c>
      <c r="D130" s="11">
        <v>0</v>
      </c>
      <c r="E130" s="11"/>
      <c r="F130" s="11"/>
      <c r="G130" s="11"/>
      <c r="I130" s="11"/>
      <c r="J130" s="11"/>
      <c r="K130" s="11"/>
      <c r="L130" s="11">
        <v>0</v>
      </c>
      <c r="M130" s="11"/>
      <c r="N130" s="11"/>
    </row>
    <row r="131" spans="1:14" ht="15.75">
      <c r="A131" s="32" t="s">
        <v>56</v>
      </c>
      <c r="C131" s="11">
        <v>30170398</v>
      </c>
      <c r="D131" s="11">
        <v>31500472</v>
      </c>
      <c r="E131" s="11"/>
      <c r="F131" s="11"/>
      <c r="G131" s="11"/>
      <c r="I131" s="11">
        <v>28922281</v>
      </c>
      <c r="J131" s="11">
        <v>30170398</v>
      </c>
      <c r="K131" s="11">
        <v>30170398</v>
      </c>
      <c r="L131" s="11">
        <v>30170398</v>
      </c>
      <c r="M131" s="11"/>
      <c r="N131" s="11"/>
    </row>
    <row r="132" spans="1:14" ht="15.75">
      <c r="A132" s="32" t="s">
        <v>57</v>
      </c>
      <c r="C132" s="43" t="s">
        <v>136</v>
      </c>
      <c r="D132" s="43">
        <v>2449739</v>
      </c>
      <c r="E132" s="11"/>
      <c r="F132" s="43"/>
      <c r="G132" s="11"/>
      <c r="I132" s="11">
        <v>95381</v>
      </c>
      <c r="J132" s="11" t="s">
        <v>136</v>
      </c>
      <c r="K132" s="11">
        <v>0</v>
      </c>
      <c r="L132" s="11" t="s">
        <v>136</v>
      </c>
      <c r="M132" s="11"/>
      <c r="N132" s="11"/>
    </row>
    <row r="133" spans="1:14" ht="15.75">
      <c r="A133" s="32" t="s">
        <v>58</v>
      </c>
      <c r="C133" s="11">
        <v>16156458</v>
      </c>
      <c r="D133" s="11">
        <v>5690332</v>
      </c>
      <c r="E133" s="11"/>
      <c r="F133" s="11"/>
      <c r="G133" s="11"/>
      <c r="I133" s="11">
        <v>16223014</v>
      </c>
      <c r="J133" s="11">
        <v>6787948</v>
      </c>
      <c r="K133" s="11">
        <v>10329388</v>
      </c>
      <c r="L133" s="11">
        <v>13300996</v>
      </c>
      <c r="M133" s="11"/>
      <c r="N133" s="11"/>
    </row>
    <row r="134" spans="1:14" ht="15.75">
      <c r="A134" s="14" t="s">
        <v>59</v>
      </c>
      <c r="C134" s="11">
        <v>-2302480</v>
      </c>
      <c r="D134" s="11">
        <v>-1862339</v>
      </c>
      <c r="E134" s="11"/>
      <c r="F134" s="11"/>
      <c r="G134" s="11"/>
      <c r="I134" s="11">
        <v>-1118078</v>
      </c>
      <c r="J134" s="11">
        <v>-542778</v>
      </c>
      <c r="K134" s="11">
        <v>-1496880</v>
      </c>
      <c r="L134" s="11">
        <v>-2449739</v>
      </c>
      <c r="M134" s="11"/>
      <c r="N134" s="11"/>
    </row>
    <row r="135" spans="1:14" ht="15.75">
      <c r="A135" s="14" t="s">
        <v>131</v>
      </c>
      <c r="C135" s="11">
        <v>-29717344</v>
      </c>
      <c r="D135" s="11">
        <v>-29717344</v>
      </c>
      <c r="E135" s="11"/>
      <c r="F135" s="11"/>
      <c r="G135" s="11"/>
      <c r="I135" s="11">
        <v>-29717344</v>
      </c>
      <c r="J135" s="11">
        <v>-29717344</v>
      </c>
      <c r="K135" s="11">
        <v>-29717344</v>
      </c>
      <c r="L135" s="11">
        <v>-29717344</v>
      </c>
      <c r="M135" s="11"/>
      <c r="N135" s="11"/>
    </row>
    <row r="136" spans="1:14" s="16" customFormat="1" ht="16.5">
      <c r="A136" s="16" t="s">
        <v>130</v>
      </c>
      <c r="C136" s="27">
        <f>SUM(C127:C135)</f>
        <v>68345958</v>
      </c>
      <c r="D136" s="27">
        <f>SUM(D127:D135)</f>
        <v>59524386</v>
      </c>
      <c r="E136" s="27">
        <f>SUM(E127:E135)</f>
        <v>0</v>
      </c>
      <c r="F136" s="27">
        <f>SUM(F127:F135)</f>
        <v>0</v>
      </c>
      <c r="G136" s="19"/>
      <c r="I136" s="27">
        <v>69775656</v>
      </c>
      <c r="J136" s="27">
        <v>60473969</v>
      </c>
      <c r="K136" s="27">
        <v>63347218</v>
      </c>
      <c r="L136" s="27">
        <v>65365100</v>
      </c>
      <c r="M136" s="19"/>
      <c r="N136" s="19"/>
    </row>
    <row r="137" spans="3:14" ht="15.75">
      <c r="C137" s="11"/>
      <c r="D137" s="11"/>
      <c r="E137" s="11"/>
      <c r="F137" s="11"/>
      <c r="G137" s="11"/>
      <c r="I137" s="11"/>
      <c r="J137" s="11"/>
      <c r="K137" s="11"/>
      <c r="L137" s="11"/>
      <c r="M137" s="11"/>
      <c r="N137" s="11"/>
    </row>
    <row r="138" spans="1:14" s="29" customFormat="1" ht="16.5">
      <c r="A138" s="29" t="s">
        <v>154</v>
      </c>
      <c r="C138" s="30">
        <v>7042677</v>
      </c>
      <c r="D138" s="30">
        <v>6774439</v>
      </c>
      <c r="E138" s="30"/>
      <c r="F138" s="30"/>
      <c r="G138" s="31"/>
      <c r="I138" s="30">
        <v>6400690</v>
      </c>
      <c r="J138" s="30">
        <v>6024449</v>
      </c>
      <c r="K138" s="30">
        <v>6272151</v>
      </c>
      <c r="L138" s="30">
        <v>6625112</v>
      </c>
      <c r="M138" s="31"/>
      <c r="N138" s="31"/>
    </row>
    <row r="139" spans="3:14" ht="15.75">
      <c r="C139" s="11"/>
      <c r="D139" s="11"/>
      <c r="E139" s="11"/>
      <c r="F139" s="11"/>
      <c r="G139" s="11"/>
      <c r="I139" s="11"/>
      <c r="J139" s="11"/>
      <c r="K139" s="11"/>
      <c r="L139" s="11"/>
      <c r="M139" s="11"/>
      <c r="N139" s="11"/>
    </row>
    <row r="140" spans="1:14" s="29" customFormat="1" ht="16.5">
      <c r="A140" s="29" t="s">
        <v>61</v>
      </c>
      <c r="C140" s="30">
        <f>C138+C136</f>
        <v>75388635</v>
      </c>
      <c r="D140" s="30">
        <f>D138+D136</f>
        <v>66298825</v>
      </c>
      <c r="E140" s="30">
        <f>E138+E136</f>
        <v>0</v>
      </c>
      <c r="F140" s="30">
        <f>F138+F136</f>
        <v>0</v>
      </c>
      <c r="G140" s="31"/>
      <c r="I140" s="30">
        <v>76176346</v>
      </c>
      <c r="J140" s="30">
        <v>66498418</v>
      </c>
      <c r="K140" s="30">
        <v>69619369</v>
      </c>
      <c r="L140" s="30">
        <v>71990212</v>
      </c>
      <c r="M140" s="31"/>
      <c r="N140" s="31"/>
    </row>
    <row r="141" spans="3:14" ht="15.75">
      <c r="C141" s="11"/>
      <c r="D141" s="11"/>
      <c r="E141" s="11"/>
      <c r="F141" s="11"/>
      <c r="G141" s="11"/>
      <c r="I141" s="11"/>
      <c r="J141" s="11"/>
      <c r="K141" s="11"/>
      <c r="L141" s="11"/>
      <c r="M141" s="11"/>
      <c r="N141" s="11"/>
    </row>
    <row r="142" spans="1:14" s="16" customFormat="1" ht="17.25" thickBot="1">
      <c r="A142" s="16" t="s">
        <v>62</v>
      </c>
      <c r="C142" s="28">
        <f>C140+C124</f>
        <v>184999133</v>
      </c>
      <c r="D142" s="28">
        <f>D140+D124</f>
        <v>188925375</v>
      </c>
      <c r="E142" s="28">
        <f>E140+E124</f>
        <v>0</v>
      </c>
      <c r="F142" s="28">
        <f>F140+F124</f>
        <v>0</v>
      </c>
      <c r="G142" s="19"/>
      <c r="I142" s="28">
        <v>178731818</v>
      </c>
      <c r="J142" s="28">
        <v>177388498</v>
      </c>
      <c r="K142" s="28">
        <v>180736642</v>
      </c>
      <c r="L142" s="28">
        <v>184584602</v>
      </c>
      <c r="M142" s="19"/>
      <c r="N142" s="19"/>
    </row>
    <row r="143" ht="16.5" thickTop="1"/>
    <row r="144" spans="3:6" ht="15.75">
      <c r="C144" s="11">
        <f>C142-C89</f>
        <v>0</v>
      </c>
      <c r="D144" s="11">
        <f>D142-D89</f>
        <v>0</v>
      </c>
      <c r="E144" s="11">
        <f>E142-E89</f>
        <v>0</v>
      </c>
      <c r="F144" s="11">
        <f>F142-F89</f>
        <v>0</v>
      </c>
    </row>
    <row r="147" spans="1:12" ht="16.5">
      <c r="A147" s="5" t="s">
        <v>84</v>
      </c>
      <c r="C147" s="26">
        <v>44286</v>
      </c>
      <c r="D147" s="26">
        <v>44377</v>
      </c>
      <c r="E147" s="26">
        <v>44469</v>
      </c>
      <c r="F147" s="26">
        <v>44561</v>
      </c>
      <c r="I147" s="26">
        <v>43921</v>
      </c>
      <c r="J147" s="26">
        <v>44012</v>
      </c>
      <c r="K147" s="26">
        <v>44104</v>
      </c>
      <c r="L147" s="26">
        <v>44196</v>
      </c>
    </row>
    <row r="148" ht="15.75">
      <c r="A148" s="9" t="s">
        <v>35</v>
      </c>
    </row>
    <row r="149" ht="7.5" customHeight="1"/>
    <row r="150" spans="1:13" ht="15.75">
      <c r="A150" s="2" t="s">
        <v>85</v>
      </c>
      <c r="G150" s="36"/>
      <c r="M150" s="36"/>
    </row>
    <row r="151" spans="1:14" ht="15.75">
      <c r="A151" s="39" t="s">
        <v>86</v>
      </c>
      <c r="C151" s="11">
        <v>3648989</v>
      </c>
      <c r="D151" s="11">
        <v>4120125</v>
      </c>
      <c r="E151" s="47"/>
      <c r="F151" s="11"/>
      <c r="G151" s="11"/>
      <c r="I151" s="11">
        <v>4329933</v>
      </c>
      <c r="J151" s="11">
        <v>8457783</v>
      </c>
      <c r="K151" s="11">
        <v>12265397</v>
      </c>
      <c r="L151" s="11">
        <v>15457791</v>
      </c>
      <c r="M151" s="37"/>
      <c r="N151" s="11"/>
    </row>
    <row r="152" spans="1:14" ht="15.75">
      <c r="A152" s="39" t="s">
        <v>161</v>
      </c>
      <c r="C152" s="11"/>
      <c r="D152" s="11"/>
      <c r="E152" s="11"/>
      <c r="F152" s="11"/>
      <c r="G152" s="37"/>
      <c r="I152" s="11"/>
      <c r="J152" s="11"/>
      <c r="K152" s="11"/>
      <c r="L152" s="11"/>
      <c r="M152" s="37"/>
      <c r="N152" s="11"/>
    </row>
    <row r="153" spans="1:14" ht="15.75">
      <c r="A153" s="14" t="s">
        <v>87</v>
      </c>
      <c r="C153" s="11">
        <v>3022854</v>
      </c>
      <c r="D153" s="11">
        <v>3045527</v>
      </c>
      <c r="E153" s="11"/>
      <c r="F153" s="11"/>
      <c r="G153" s="11"/>
      <c r="I153" s="11">
        <v>2765705</v>
      </c>
      <c r="J153" s="11">
        <v>5473586</v>
      </c>
      <c r="K153" s="11">
        <v>8206431</v>
      </c>
      <c r="L153" s="11">
        <v>11106070</v>
      </c>
      <c r="M153" s="37"/>
      <c r="N153" s="11"/>
    </row>
    <row r="154" spans="1:14" ht="15.75">
      <c r="A154" s="14" t="s">
        <v>88</v>
      </c>
      <c r="C154" s="11">
        <v>1185296</v>
      </c>
      <c r="D154" s="11">
        <v>1191337</v>
      </c>
      <c r="E154" s="11"/>
      <c r="F154" s="11"/>
      <c r="G154" s="11"/>
      <c r="I154" s="11">
        <v>852734</v>
      </c>
      <c r="J154" s="11">
        <v>1724791</v>
      </c>
      <c r="K154" s="11">
        <v>2944679</v>
      </c>
      <c r="L154" s="11">
        <v>4167114</v>
      </c>
      <c r="M154" s="37"/>
      <c r="N154" s="11"/>
    </row>
    <row r="155" spans="1:14" ht="15.75">
      <c r="A155" s="14" t="s">
        <v>176</v>
      </c>
      <c r="C155" s="11">
        <v>369214</v>
      </c>
      <c r="D155" s="11">
        <v>355343</v>
      </c>
      <c r="E155" s="11"/>
      <c r="F155" s="11"/>
      <c r="G155" s="11"/>
      <c r="I155" s="11">
        <v>483739</v>
      </c>
      <c r="J155" s="11">
        <v>925259</v>
      </c>
      <c r="K155" s="11">
        <v>1331557</v>
      </c>
      <c r="L155" s="11">
        <v>1718101</v>
      </c>
      <c r="M155" s="37"/>
      <c r="N155" s="11"/>
    </row>
    <row r="156" spans="1:14" ht="15.75">
      <c r="A156" s="14" t="s">
        <v>89</v>
      </c>
      <c r="C156" s="11">
        <v>0</v>
      </c>
      <c r="D156" s="11">
        <v>-57198</v>
      </c>
      <c r="E156" s="11"/>
      <c r="F156" s="11"/>
      <c r="G156" s="11"/>
      <c r="I156" s="11">
        <v>14949</v>
      </c>
      <c r="J156" s="11">
        <v>23798</v>
      </c>
      <c r="K156" s="11">
        <v>40113</v>
      </c>
      <c r="L156" s="11">
        <v>257006</v>
      </c>
      <c r="M156" s="37"/>
      <c r="N156" s="11"/>
    </row>
    <row r="157" spans="1:14" ht="15.75">
      <c r="A157" s="14" t="s">
        <v>182</v>
      </c>
      <c r="C157" s="11">
        <v>-65058</v>
      </c>
      <c r="D157" s="11">
        <v>65058</v>
      </c>
      <c r="E157" s="11"/>
      <c r="F157" s="11"/>
      <c r="G157" s="11"/>
      <c r="I157" s="11">
        <v>0</v>
      </c>
      <c r="J157" s="11">
        <v>-8800</v>
      </c>
      <c r="K157" s="11">
        <v>-8800</v>
      </c>
      <c r="L157" s="11">
        <v>64703</v>
      </c>
      <c r="M157" s="37"/>
      <c r="N157" s="11"/>
    </row>
    <row r="158" spans="1:14" ht="15.75">
      <c r="A158" s="14" t="s">
        <v>9</v>
      </c>
      <c r="C158" s="11">
        <v>63127</v>
      </c>
      <c r="D158" s="11">
        <v>61790</v>
      </c>
      <c r="E158" s="11"/>
      <c r="F158" s="11"/>
      <c r="G158" s="11"/>
      <c r="I158" s="11">
        <v>34895</v>
      </c>
      <c r="J158" s="11">
        <v>84214</v>
      </c>
      <c r="K158" s="11">
        <v>134523</v>
      </c>
      <c r="L158" s="11">
        <v>190763</v>
      </c>
      <c r="M158" s="37"/>
      <c r="N158" s="11"/>
    </row>
    <row r="159" spans="1:14" ht="15.75">
      <c r="A159" s="14" t="s">
        <v>27</v>
      </c>
      <c r="C159" s="11">
        <v>155883</v>
      </c>
      <c r="D159" s="11">
        <v>151895</v>
      </c>
      <c r="E159" s="11"/>
      <c r="F159" s="11"/>
      <c r="G159" s="11"/>
      <c r="I159" s="11">
        <v>144658</v>
      </c>
      <c r="J159" s="11">
        <v>302350</v>
      </c>
      <c r="K159" s="11">
        <v>459372</v>
      </c>
      <c r="L159" s="11">
        <v>618588</v>
      </c>
      <c r="M159" s="37"/>
      <c r="N159" s="11"/>
    </row>
    <row r="160" spans="1:14" ht="15.75">
      <c r="A160" s="14" t="s">
        <v>90</v>
      </c>
      <c r="C160" s="11">
        <v>-12493</v>
      </c>
      <c r="D160" s="11">
        <v>-14355</v>
      </c>
      <c r="E160" s="11"/>
      <c r="F160" s="11"/>
      <c r="G160" s="11"/>
      <c r="I160" s="11">
        <v>-18306</v>
      </c>
      <c r="J160" s="11">
        <v>-35989</v>
      </c>
      <c r="K160" s="11">
        <v>-50537</v>
      </c>
      <c r="L160" s="11">
        <v>-66122</v>
      </c>
      <c r="M160" s="37"/>
      <c r="N160" s="11"/>
    </row>
    <row r="161" spans="1:14" ht="15.75">
      <c r="A161" s="14" t="s">
        <v>132</v>
      </c>
      <c r="C161" s="11">
        <v>0</v>
      </c>
      <c r="D161" s="11">
        <v>0</v>
      </c>
      <c r="E161" s="11"/>
      <c r="F161" s="11"/>
      <c r="G161" s="11"/>
      <c r="I161" s="11">
        <v>0</v>
      </c>
      <c r="J161" s="11">
        <v>-8398</v>
      </c>
      <c r="K161" s="11">
        <v>-102762</v>
      </c>
      <c r="L161" s="11">
        <v>-102762</v>
      </c>
      <c r="M161" s="37"/>
      <c r="N161" s="11"/>
    </row>
    <row r="162" spans="1:14" ht="15.75">
      <c r="A162" s="14" t="s">
        <v>135</v>
      </c>
      <c r="C162" s="11">
        <v>7753</v>
      </c>
      <c r="D162" s="11">
        <v>-5631</v>
      </c>
      <c r="E162" s="11"/>
      <c r="F162" s="11"/>
      <c r="G162" s="11"/>
      <c r="I162" s="11">
        <v>21328</v>
      </c>
      <c r="J162" s="11">
        <v>-51826</v>
      </c>
      <c r="K162" s="11">
        <v>-68475</v>
      </c>
      <c r="L162" s="11">
        <v>-99891</v>
      </c>
      <c r="M162" s="37"/>
      <c r="N162" s="11"/>
    </row>
    <row r="163" spans="1:14" ht="15.75">
      <c r="A163" s="14" t="s">
        <v>177</v>
      </c>
      <c r="C163" s="11">
        <v>-99052</v>
      </c>
      <c r="D163" s="11">
        <v>0</v>
      </c>
      <c r="E163" s="11"/>
      <c r="F163" s="11"/>
      <c r="G163" s="11"/>
      <c r="I163" s="11">
        <v>0</v>
      </c>
      <c r="J163" s="11">
        <v>-58494</v>
      </c>
      <c r="K163" s="11">
        <v>-73859</v>
      </c>
      <c r="L163" s="11">
        <v>-73859</v>
      </c>
      <c r="M163" s="37"/>
      <c r="N163" s="11"/>
    </row>
    <row r="164" spans="1:14" ht="15.75">
      <c r="A164" s="14" t="s">
        <v>91</v>
      </c>
      <c r="C164" s="11">
        <v>0</v>
      </c>
      <c r="D164" s="11">
        <v>0</v>
      </c>
      <c r="F164" s="11"/>
      <c r="G164" s="11"/>
      <c r="I164" s="11">
        <v>149</v>
      </c>
      <c r="J164" s="11">
        <v>149</v>
      </c>
      <c r="K164" s="11">
        <v>149</v>
      </c>
      <c r="L164" s="11">
        <v>149</v>
      </c>
      <c r="M164" s="37"/>
      <c r="N164" s="11"/>
    </row>
    <row r="165" spans="1:14" ht="15.75">
      <c r="A165" s="14" t="s">
        <v>164</v>
      </c>
      <c r="C165" s="11">
        <v>0</v>
      </c>
      <c r="D165" s="11">
        <v>0</v>
      </c>
      <c r="F165" s="11"/>
      <c r="G165" s="11"/>
      <c r="I165" s="11">
        <v>0</v>
      </c>
      <c r="J165" s="11">
        <v>0</v>
      </c>
      <c r="K165" s="11">
        <v>0</v>
      </c>
      <c r="L165" s="11">
        <v>13332</v>
      </c>
      <c r="M165" s="37"/>
      <c r="N165" s="11"/>
    </row>
    <row r="166" spans="1:14" ht="15.75">
      <c r="A166" s="14" t="s">
        <v>92</v>
      </c>
      <c r="C166" s="11">
        <v>747</v>
      </c>
      <c r="D166" s="11">
        <v>-2780</v>
      </c>
      <c r="E166" s="11"/>
      <c r="F166" s="11"/>
      <c r="G166" s="11"/>
      <c r="I166" s="11">
        <v>2398</v>
      </c>
      <c r="J166" s="11">
        <v>-7188</v>
      </c>
      <c r="K166" s="11">
        <v>-3656</v>
      </c>
      <c r="L166" s="11">
        <v>-16318</v>
      </c>
      <c r="M166" s="37"/>
      <c r="N166" s="11"/>
    </row>
    <row r="167" spans="1:14" ht="15.75">
      <c r="A167" s="14" t="s">
        <v>93</v>
      </c>
      <c r="C167" s="11"/>
      <c r="D167" s="11"/>
      <c r="E167" s="11"/>
      <c r="F167" s="11"/>
      <c r="G167" s="11"/>
      <c r="I167" s="11"/>
      <c r="J167" s="11"/>
      <c r="K167" s="11"/>
      <c r="L167" s="11"/>
      <c r="M167" s="37"/>
      <c r="N167" s="11"/>
    </row>
    <row r="168" spans="1:14" ht="15.75">
      <c r="A168" s="32" t="s">
        <v>94</v>
      </c>
      <c r="C168" s="11">
        <v>-466818</v>
      </c>
      <c r="D168" s="11">
        <v>-301535</v>
      </c>
      <c r="E168" s="11"/>
      <c r="F168" s="11"/>
      <c r="G168" s="11"/>
      <c r="I168" s="11">
        <v>206389</v>
      </c>
      <c r="J168" s="11">
        <v>589440</v>
      </c>
      <c r="K168" s="11">
        <v>589273</v>
      </c>
      <c r="L168" s="11">
        <v>-71727</v>
      </c>
      <c r="M168" s="37"/>
      <c r="N168" s="11"/>
    </row>
    <row r="169" spans="1:14" ht="15.75">
      <c r="A169" s="32" t="s">
        <v>156</v>
      </c>
      <c r="C169" s="11">
        <v>262248</v>
      </c>
      <c r="D169" s="11">
        <v>-430290</v>
      </c>
      <c r="E169" s="11"/>
      <c r="F169" s="11"/>
      <c r="G169" s="11"/>
      <c r="I169" s="11">
        <v>503080</v>
      </c>
      <c r="J169" s="11">
        <v>193346</v>
      </c>
      <c r="K169" s="11">
        <v>294807</v>
      </c>
      <c r="L169" s="11">
        <v>-111732</v>
      </c>
      <c r="M169" s="37"/>
      <c r="N169" s="11"/>
    </row>
    <row r="170" spans="1:14" ht="15.75">
      <c r="A170" s="32" t="s">
        <v>180</v>
      </c>
      <c r="C170" s="11">
        <v>-151802</v>
      </c>
      <c r="D170" s="11">
        <v>-40902</v>
      </c>
      <c r="E170" s="11"/>
      <c r="F170" s="11"/>
      <c r="G170" s="11"/>
      <c r="I170" s="11">
        <v>-19938</v>
      </c>
      <c r="J170" s="11">
        <v>-46993</v>
      </c>
      <c r="K170" s="11">
        <v>-22479</v>
      </c>
      <c r="L170" s="11">
        <v>-32645</v>
      </c>
      <c r="M170" s="37"/>
      <c r="N170" s="11"/>
    </row>
    <row r="171" spans="1:14" ht="15.75">
      <c r="A171" s="32" t="s">
        <v>95</v>
      </c>
      <c r="C171" s="11">
        <v>-408371</v>
      </c>
      <c r="D171" s="11">
        <v>29505</v>
      </c>
      <c r="E171" s="11"/>
      <c r="F171" s="11"/>
      <c r="G171" s="11"/>
      <c r="I171" s="11">
        <v>-14876</v>
      </c>
      <c r="J171" s="11">
        <v>-10356</v>
      </c>
      <c r="K171" s="11">
        <v>100865</v>
      </c>
      <c r="L171" s="11">
        <v>77777</v>
      </c>
      <c r="M171" s="37"/>
      <c r="N171" s="11"/>
    </row>
    <row r="172" spans="1:14" ht="15.75">
      <c r="A172" s="32" t="s">
        <v>96</v>
      </c>
      <c r="C172" s="11">
        <v>1104653</v>
      </c>
      <c r="D172" s="11">
        <v>738571</v>
      </c>
      <c r="E172" s="11"/>
      <c r="F172" s="11"/>
      <c r="G172" s="11"/>
      <c r="I172" s="11">
        <v>1924022</v>
      </c>
      <c r="J172" s="11">
        <v>1951242</v>
      </c>
      <c r="K172" s="11">
        <v>785063</v>
      </c>
      <c r="L172" s="11">
        <v>-95788</v>
      </c>
      <c r="M172" s="37"/>
      <c r="N172" s="11"/>
    </row>
    <row r="173" spans="1:14" ht="15.75">
      <c r="A173" s="32" t="s">
        <v>97</v>
      </c>
      <c r="C173" s="11">
        <v>-36446</v>
      </c>
      <c r="D173" s="11">
        <v>-115982</v>
      </c>
      <c r="E173" s="11"/>
      <c r="F173" s="11"/>
      <c r="G173" s="11"/>
      <c r="I173" s="11">
        <v>-216358</v>
      </c>
      <c r="J173" s="11">
        <v>-279170</v>
      </c>
      <c r="K173" s="11">
        <v>-356470</v>
      </c>
      <c r="L173" s="11">
        <v>-178030</v>
      </c>
      <c r="M173" s="37"/>
      <c r="N173" s="11"/>
    </row>
    <row r="174" spans="1:14" ht="15.75">
      <c r="A174" s="32" t="s">
        <v>44</v>
      </c>
      <c r="C174" s="11">
        <v>9308</v>
      </c>
      <c r="D174" s="11">
        <v>-16595</v>
      </c>
      <c r="E174" s="11"/>
      <c r="F174" s="11"/>
      <c r="G174" s="11"/>
      <c r="I174" s="11">
        <v>68092</v>
      </c>
      <c r="J174" s="11">
        <v>69015</v>
      </c>
      <c r="K174" s="11">
        <v>75710</v>
      </c>
      <c r="L174" s="11">
        <v>41760</v>
      </c>
      <c r="M174" s="37"/>
      <c r="N174" s="11"/>
    </row>
    <row r="175" spans="1:14" ht="15.75">
      <c r="A175" s="32" t="s">
        <v>98</v>
      </c>
      <c r="C175" s="11">
        <v>7067</v>
      </c>
      <c r="D175" s="11">
        <v>3295</v>
      </c>
      <c r="E175" s="11"/>
      <c r="F175" s="11"/>
      <c r="G175" s="11"/>
      <c r="I175" s="11">
        <v>-1390</v>
      </c>
      <c r="J175" s="11">
        <v>-1671</v>
      </c>
      <c r="K175" s="11">
        <v>-3684</v>
      </c>
      <c r="L175" s="11">
        <v>-15621</v>
      </c>
      <c r="M175" s="37"/>
      <c r="N175" s="11"/>
    </row>
    <row r="176" spans="1:14" ht="15.75">
      <c r="A176" s="32" t="s">
        <v>99</v>
      </c>
      <c r="C176" s="11">
        <v>-335244</v>
      </c>
      <c r="D176" s="11">
        <v>-342729</v>
      </c>
      <c r="E176" s="11"/>
      <c r="F176" s="11"/>
      <c r="G176" s="11"/>
      <c r="I176" s="11">
        <v>-372427</v>
      </c>
      <c r="J176" s="11">
        <v>-685170</v>
      </c>
      <c r="K176" s="11">
        <v>-993480</v>
      </c>
      <c r="L176" s="11">
        <v>-1370933</v>
      </c>
      <c r="M176" s="37"/>
      <c r="N176" s="11"/>
    </row>
    <row r="177" spans="1:14" ht="15.75">
      <c r="A177" s="32" t="s">
        <v>100</v>
      </c>
      <c r="C177" s="11">
        <v>-152573</v>
      </c>
      <c r="D177" s="11">
        <v>-8066</v>
      </c>
      <c r="E177" s="11"/>
      <c r="F177" s="11"/>
      <c r="G177" s="11"/>
      <c r="I177" s="11">
        <v>-27747</v>
      </c>
      <c r="J177" s="11">
        <v>-127674</v>
      </c>
      <c r="K177" s="11">
        <v>-99363</v>
      </c>
      <c r="L177" s="11">
        <v>87033</v>
      </c>
      <c r="M177" s="37"/>
      <c r="N177" s="11"/>
    </row>
    <row r="178" spans="1:14" ht="15.75">
      <c r="A178" s="32" t="s">
        <v>155</v>
      </c>
      <c r="C178" s="11">
        <v>-1343521</v>
      </c>
      <c r="D178" s="11">
        <v>3096232</v>
      </c>
      <c r="E178" s="11"/>
      <c r="F178" s="11"/>
      <c r="G178" s="11"/>
      <c r="I178" s="11">
        <v>-113866</v>
      </c>
      <c r="J178" s="11">
        <v>541847</v>
      </c>
      <c r="K178" s="11">
        <v>735951</v>
      </c>
      <c r="L178" s="11">
        <v>1965679</v>
      </c>
      <c r="M178" s="37"/>
      <c r="N178" s="11"/>
    </row>
    <row r="179" spans="1:14" ht="15.75">
      <c r="A179" s="32" t="s">
        <v>101</v>
      </c>
      <c r="C179" s="11">
        <v>34677</v>
      </c>
      <c r="D179" s="11">
        <v>67628</v>
      </c>
      <c r="E179" s="11"/>
      <c r="F179" s="11"/>
      <c r="G179" s="11"/>
      <c r="I179" s="11">
        <v>17171</v>
      </c>
      <c r="J179" s="11">
        <v>15794</v>
      </c>
      <c r="K179" s="11">
        <v>3439</v>
      </c>
      <c r="L179" s="11">
        <v>25394</v>
      </c>
      <c r="M179" s="37"/>
      <c r="N179" s="11"/>
    </row>
    <row r="180" spans="1:14" ht="15.75">
      <c r="A180" s="32" t="s">
        <v>102</v>
      </c>
      <c r="C180" s="11">
        <v>-1008605</v>
      </c>
      <c r="D180" s="11">
        <v>624244</v>
      </c>
      <c r="E180" s="11"/>
      <c r="F180" s="11"/>
      <c r="G180" s="11"/>
      <c r="I180" s="11">
        <v>-1186701</v>
      </c>
      <c r="J180" s="11">
        <v>-770840</v>
      </c>
      <c r="K180" s="11">
        <v>-1014998</v>
      </c>
      <c r="L180" s="11">
        <v>20476</v>
      </c>
      <c r="M180" s="37"/>
      <c r="N180" s="11"/>
    </row>
    <row r="181" spans="1:14" ht="15.75">
      <c r="A181" s="32" t="s">
        <v>103</v>
      </c>
      <c r="C181" s="11">
        <v>5650</v>
      </c>
      <c r="D181" s="11">
        <v>4797</v>
      </c>
      <c r="E181" s="11"/>
      <c r="F181" s="11"/>
      <c r="G181" s="11"/>
      <c r="I181" s="11">
        <v>-3200</v>
      </c>
      <c r="J181" s="11">
        <v>-4767</v>
      </c>
      <c r="K181" s="11">
        <v>-23669</v>
      </c>
      <c r="L181" s="11">
        <v>-81084</v>
      </c>
      <c r="M181" s="37"/>
      <c r="N181" s="11"/>
    </row>
    <row r="182" spans="1:14" ht="15.75">
      <c r="A182" s="32" t="s">
        <v>40</v>
      </c>
      <c r="C182" s="11">
        <v>5165</v>
      </c>
      <c r="D182" s="11">
        <v>-192219</v>
      </c>
      <c r="E182" s="11"/>
      <c r="F182" s="11"/>
      <c r="G182" s="11"/>
      <c r="I182" s="11">
        <f>-179092+31585</f>
        <v>-147507</v>
      </c>
      <c r="J182" s="11">
        <f>-85982+64046</f>
        <v>-21936</v>
      </c>
      <c r="K182" s="11">
        <f>96944+111465</f>
        <v>208409</v>
      </c>
      <c r="L182" s="11">
        <f>523117+67708</f>
        <v>590825</v>
      </c>
      <c r="M182" s="37"/>
      <c r="N182" s="11"/>
    </row>
    <row r="183" spans="1:14" ht="15.75">
      <c r="A183" s="32" t="s">
        <v>47</v>
      </c>
      <c r="C183" s="11">
        <v>-14427</v>
      </c>
      <c r="D183" s="11">
        <v>-6616</v>
      </c>
      <c r="E183" s="11"/>
      <c r="F183" s="11"/>
      <c r="G183" s="11"/>
      <c r="I183" s="11">
        <v>-6214</v>
      </c>
      <c r="J183" s="11">
        <v>-12363</v>
      </c>
      <c r="K183" s="11">
        <v>-24096</v>
      </c>
      <c r="L183" s="11">
        <v>-30355</v>
      </c>
      <c r="M183" s="37"/>
      <c r="N183" s="11"/>
    </row>
    <row r="184" spans="1:14" ht="15.75">
      <c r="A184" s="39" t="s">
        <v>190</v>
      </c>
      <c r="C184" s="33">
        <f>SUM(C151:C183)</f>
        <v>5788221</v>
      </c>
      <c r="D184" s="33">
        <f>SUM(D151:D183)</f>
        <v>12020449</v>
      </c>
      <c r="E184" s="33">
        <f>SUM(E151:E183)</f>
        <v>0</v>
      </c>
      <c r="F184" s="33">
        <f>SUM(F151:F183)</f>
        <v>0</v>
      </c>
      <c r="G184" s="11"/>
      <c r="I184" s="33">
        <v>9240712</v>
      </c>
      <c r="J184" s="33">
        <v>18220979</v>
      </c>
      <c r="K184" s="33">
        <v>25329410</v>
      </c>
      <c r="L184" s="33">
        <v>34055694</v>
      </c>
      <c r="M184" s="37"/>
      <c r="N184" s="11"/>
    </row>
    <row r="185" spans="1:14" ht="15.75">
      <c r="A185" s="39" t="s">
        <v>104</v>
      </c>
      <c r="C185" s="11">
        <v>1478</v>
      </c>
      <c r="D185" s="11">
        <v>1654</v>
      </c>
      <c r="E185" s="11"/>
      <c r="F185" s="11"/>
      <c r="G185" s="11"/>
      <c r="I185" s="11">
        <v>1550</v>
      </c>
      <c r="J185" s="11">
        <v>3035</v>
      </c>
      <c r="K185" s="11">
        <v>8389</v>
      </c>
      <c r="L185" s="11">
        <v>16651</v>
      </c>
      <c r="M185" s="37"/>
      <c r="N185" s="11"/>
    </row>
    <row r="186" spans="1:14" ht="15.75">
      <c r="A186" s="39" t="s">
        <v>105</v>
      </c>
      <c r="C186" s="11">
        <v>-229</v>
      </c>
      <c r="D186" s="11">
        <v>-229</v>
      </c>
      <c r="E186" s="11"/>
      <c r="F186" s="11"/>
      <c r="G186" s="11"/>
      <c r="I186" s="11">
        <v>-314</v>
      </c>
      <c r="J186" s="11">
        <v>-626</v>
      </c>
      <c r="K186" s="11">
        <v>-987</v>
      </c>
      <c r="L186" s="11">
        <v>-1299</v>
      </c>
      <c r="M186" s="37"/>
      <c r="N186" s="11"/>
    </row>
    <row r="187" spans="1:14" ht="15.75">
      <c r="A187" s="39" t="s">
        <v>185</v>
      </c>
      <c r="C187" s="11">
        <v>206692</v>
      </c>
      <c r="D187" s="11">
        <v>-1996764</v>
      </c>
      <c r="E187" s="11"/>
      <c r="F187" s="11"/>
      <c r="G187" s="11"/>
      <c r="I187" s="11">
        <v>-6490</v>
      </c>
      <c r="J187" s="11">
        <v>-1516935</v>
      </c>
      <c r="K187" s="11">
        <v>-2321479</v>
      </c>
      <c r="L187" s="11">
        <v>-2328524</v>
      </c>
      <c r="M187" s="37"/>
      <c r="N187" s="11"/>
    </row>
    <row r="188" spans="1:14" s="16" customFormat="1" ht="16.5">
      <c r="A188" s="16" t="s">
        <v>106</v>
      </c>
      <c r="C188" s="17">
        <f>SUM(C184:C187)</f>
        <v>5996162</v>
      </c>
      <c r="D188" s="18">
        <f>SUM(D184:D187)</f>
        <v>10025110</v>
      </c>
      <c r="E188" s="18">
        <f>SUM(E184:E187)</f>
        <v>0</v>
      </c>
      <c r="F188" s="18">
        <f>SUM(F184:F187)</f>
        <v>0</v>
      </c>
      <c r="G188" s="11"/>
      <c r="I188" s="17">
        <v>9235458</v>
      </c>
      <c r="J188" s="18">
        <v>16706453</v>
      </c>
      <c r="K188" s="18">
        <v>23015333</v>
      </c>
      <c r="L188" s="18">
        <v>31742522</v>
      </c>
      <c r="M188" s="38"/>
      <c r="N188" s="19"/>
    </row>
    <row r="189" spans="3:14" ht="15.75">
      <c r="C189" s="11"/>
      <c r="D189" s="11"/>
      <c r="E189" s="11"/>
      <c r="F189" s="11"/>
      <c r="G189" s="11"/>
      <c r="I189" s="11"/>
      <c r="J189" s="11"/>
      <c r="K189" s="11"/>
      <c r="L189" s="11"/>
      <c r="M189" s="37"/>
      <c r="N189" s="11"/>
    </row>
    <row r="190" spans="1:14" ht="15.75">
      <c r="A190" s="2" t="s">
        <v>107</v>
      </c>
      <c r="C190" s="11"/>
      <c r="D190" s="11"/>
      <c r="E190" s="11"/>
      <c r="F190" s="11"/>
      <c r="G190" s="11"/>
      <c r="I190" s="11"/>
      <c r="J190" s="11"/>
      <c r="K190" s="11"/>
      <c r="L190" s="11"/>
      <c r="M190" s="37"/>
      <c r="N190" s="11"/>
    </row>
    <row r="191" spans="1:14" ht="15.75">
      <c r="A191" s="39" t="s">
        <v>108</v>
      </c>
      <c r="C191" s="11">
        <v>-2787894</v>
      </c>
      <c r="D191" s="11">
        <v>-3265070</v>
      </c>
      <c r="E191" s="11"/>
      <c r="F191" s="11"/>
      <c r="G191" s="11"/>
      <c r="I191" s="11">
        <v>-1388647</v>
      </c>
      <c r="J191" s="11">
        <v>-3173445</v>
      </c>
      <c r="K191" s="11">
        <v>-4755435</v>
      </c>
      <c r="L191" s="11">
        <v>-11037092</v>
      </c>
      <c r="M191" s="37"/>
      <c r="N191" s="11"/>
    </row>
    <row r="192" spans="1:14" ht="15.75">
      <c r="A192" s="39" t="s">
        <v>146</v>
      </c>
      <c r="C192" s="11">
        <v>-8968</v>
      </c>
      <c r="D192" s="11">
        <v>-3857</v>
      </c>
      <c r="E192" s="11"/>
      <c r="F192" s="11"/>
      <c r="G192" s="11"/>
      <c r="I192" s="11">
        <v>-9833</v>
      </c>
      <c r="J192" s="11">
        <v>-20821</v>
      </c>
      <c r="K192" s="11">
        <v>-25030</v>
      </c>
      <c r="L192" s="11">
        <v>-26264</v>
      </c>
      <c r="M192" s="37"/>
      <c r="N192" s="11"/>
    </row>
    <row r="193" spans="1:14" ht="15.75">
      <c r="A193" s="39" t="s">
        <v>109</v>
      </c>
      <c r="C193" s="11">
        <v>-107821</v>
      </c>
      <c r="D193" s="11">
        <v>-83337</v>
      </c>
      <c r="E193" s="11"/>
      <c r="F193" s="11"/>
      <c r="G193" s="11"/>
      <c r="I193" s="11">
        <v>-29748793</v>
      </c>
      <c r="J193" s="11">
        <v>-29810586</v>
      </c>
      <c r="K193" s="11">
        <v>-29851204</v>
      </c>
      <c r="L193" s="11">
        <v>-29904358</v>
      </c>
      <c r="M193" s="37"/>
      <c r="N193" s="11"/>
    </row>
    <row r="194" spans="1:14" ht="15.75">
      <c r="A194" s="39" t="s">
        <v>110</v>
      </c>
      <c r="C194" s="11">
        <v>-37650</v>
      </c>
      <c r="D194" s="11">
        <v>-40704</v>
      </c>
      <c r="E194" s="11"/>
      <c r="F194" s="11"/>
      <c r="G194" s="11"/>
      <c r="I194" s="11">
        <v>-166746</v>
      </c>
      <c r="J194" s="11">
        <v>-219127</v>
      </c>
      <c r="K194" s="11">
        <v>-248765</v>
      </c>
      <c r="L194" s="11">
        <v>-266182</v>
      </c>
      <c r="M194" s="37"/>
      <c r="N194" s="11"/>
    </row>
    <row r="195" spans="1:14" ht="15.75">
      <c r="A195" s="39" t="s">
        <v>111</v>
      </c>
      <c r="C195" s="11">
        <v>127447</v>
      </c>
      <c r="D195" s="11">
        <v>37548</v>
      </c>
      <c r="E195" s="11"/>
      <c r="F195" s="11"/>
      <c r="G195" s="11"/>
      <c r="I195" s="11">
        <v>1012</v>
      </c>
      <c r="J195" s="11">
        <v>12431</v>
      </c>
      <c r="K195" s="11">
        <v>23448</v>
      </c>
      <c r="L195" s="11">
        <v>93237</v>
      </c>
      <c r="M195" s="37"/>
      <c r="N195" s="11"/>
    </row>
    <row r="196" spans="1:14" ht="15.75">
      <c r="A196" s="39" t="s">
        <v>174</v>
      </c>
      <c r="C196" s="11">
        <v>0</v>
      </c>
      <c r="D196" s="11">
        <v>6400</v>
      </c>
      <c r="E196" s="11"/>
      <c r="F196" s="11"/>
      <c r="G196" s="11"/>
      <c r="I196" s="11"/>
      <c r="J196" s="11">
        <v>6000</v>
      </c>
      <c r="K196" s="11">
        <v>6000</v>
      </c>
      <c r="L196" s="11">
        <v>16000</v>
      </c>
      <c r="M196" s="37"/>
      <c r="N196" s="11"/>
    </row>
    <row r="197" spans="1:14" ht="15.75">
      <c r="A197" s="39" t="s">
        <v>142</v>
      </c>
      <c r="C197" s="11">
        <v>161</v>
      </c>
      <c r="D197" s="11">
        <v>-10</v>
      </c>
      <c r="E197" s="11"/>
      <c r="F197" s="11"/>
      <c r="G197" s="11"/>
      <c r="I197" s="11">
        <v>147</v>
      </c>
      <c r="J197" s="11">
        <v>149</v>
      </c>
      <c r="K197" s="11">
        <v>361</v>
      </c>
      <c r="L197" s="11">
        <v>331</v>
      </c>
      <c r="M197" s="37"/>
      <c r="N197" s="11"/>
    </row>
    <row r="198" spans="1:14" ht="15.75">
      <c r="A198" s="39" t="s">
        <v>172</v>
      </c>
      <c r="C198" s="43" t="s">
        <v>136</v>
      </c>
      <c r="D198" s="11">
        <v>0</v>
      </c>
      <c r="E198" s="11"/>
      <c r="F198" s="11"/>
      <c r="G198" s="11"/>
      <c r="I198" s="11">
        <v>-400000</v>
      </c>
      <c r="J198" s="11">
        <v>-407419</v>
      </c>
      <c r="K198" s="11">
        <v>-407419</v>
      </c>
      <c r="L198" s="11">
        <v>-798131</v>
      </c>
      <c r="M198" s="37"/>
      <c r="N198" s="11"/>
    </row>
    <row r="199" spans="1:14" ht="15.75">
      <c r="A199" s="39" t="s">
        <v>175</v>
      </c>
      <c r="C199" s="11">
        <v>0</v>
      </c>
      <c r="D199" s="11">
        <v>0</v>
      </c>
      <c r="E199" s="11"/>
      <c r="F199" s="11"/>
      <c r="G199" s="11"/>
      <c r="I199" s="11"/>
      <c r="J199" s="11">
        <v>548542</v>
      </c>
      <c r="K199" s="11">
        <v>1568159</v>
      </c>
      <c r="L199" s="11">
        <v>2964345</v>
      </c>
      <c r="M199" s="37"/>
      <c r="N199" s="11"/>
    </row>
    <row r="200" spans="1:14" ht="15.75">
      <c r="A200" s="39" t="s">
        <v>133</v>
      </c>
      <c r="C200" s="11">
        <v>0</v>
      </c>
      <c r="D200" s="11">
        <v>-54155</v>
      </c>
      <c r="E200" s="11"/>
      <c r="F200" s="11"/>
      <c r="G200" s="11"/>
      <c r="I200" s="11">
        <v>0</v>
      </c>
      <c r="J200" s="11">
        <v>-335246</v>
      </c>
      <c r="K200" s="11">
        <v>-482516</v>
      </c>
      <c r="L200" s="11">
        <v>-572714</v>
      </c>
      <c r="M200" s="37"/>
      <c r="N200" s="11"/>
    </row>
    <row r="201" spans="1:14" ht="15.75">
      <c r="A201" s="39" t="s">
        <v>181</v>
      </c>
      <c r="C201" s="11">
        <v>466547</v>
      </c>
      <c r="D201" s="11">
        <v>0</v>
      </c>
      <c r="E201" s="11"/>
      <c r="F201" s="11"/>
      <c r="G201" s="11"/>
      <c r="I201" s="43">
        <v>0</v>
      </c>
      <c r="J201" s="43">
        <v>166807</v>
      </c>
      <c r="K201" s="43">
        <v>219742</v>
      </c>
      <c r="L201" s="43">
        <v>219742</v>
      </c>
      <c r="M201" s="37"/>
      <c r="N201" s="11"/>
    </row>
    <row r="202" spans="1:14" ht="15.75">
      <c r="A202" s="39" t="s">
        <v>147</v>
      </c>
      <c r="C202" s="43">
        <v>0</v>
      </c>
      <c r="D202" s="11">
        <v>0</v>
      </c>
      <c r="E202" s="11"/>
      <c r="F202" s="11"/>
      <c r="G202" s="11"/>
      <c r="I202" s="11" t="s">
        <v>136</v>
      </c>
      <c r="J202" s="11">
        <v>-30554</v>
      </c>
      <c r="K202" s="11">
        <v>0</v>
      </c>
      <c r="L202" s="11">
        <v>0</v>
      </c>
      <c r="M202" s="37"/>
      <c r="N202" s="11"/>
    </row>
    <row r="203" spans="1:14" ht="15.75">
      <c r="A203" s="39" t="s">
        <v>112</v>
      </c>
      <c r="C203" s="11">
        <v>0</v>
      </c>
      <c r="D203" s="11">
        <v>0</v>
      </c>
      <c r="E203" s="11"/>
      <c r="F203" s="43"/>
      <c r="G203" s="11"/>
      <c r="I203" s="43">
        <v>33298</v>
      </c>
      <c r="J203" s="43">
        <v>33298</v>
      </c>
      <c r="K203" s="43">
        <v>33298</v>
      </c>
      <c r="L203" s="43">
        <v>33298</v>
      </c>
      <c r="M203" s="37"/>
      <c r="N203" s="11"/>
    </row>
    <row r="204" spans="1:14" ht="15.75">
      <c r="A204" s="39" t="s">
        <v>113</v>
      </c>
      <c r="C204" s="11">
        <v>-108295</v>
      </c>
      <c r="D204" s="11">
        <v>-78721</v>
      </c>
      <c r="E204" s="11"/>
      <c r="F204" s="11"/>
      <c r="G204" s="11"/>
      <c r="I204" s="11">
        <v>-71841</v>
      </c>
      <c r="J204" s="11">
        <v>-196782</v>
      </c>
      <c r="K204" s="11">
        <v>-261756</v>
      </c>
      <c r="L204" s="11">
        <v>-318178</v>
      </c>
      <c r="M204" s="37"/>
      <c r="N204" s="11"/>
    </row>
    <row r="205" spans="1:14" ht="15.75">
      <c r="A205" s="39" t="s">
        <v>114</v>
      </c>
      <c r="C205" s="11">
        <v>101698</v>
      </c>
      <c r="D205" s="11">
        <v>79946</v>
      </c>
      <c r="E205" s="11"/>
      <c r="F205" s="11"/>
      <c r="G205" s="11"/>
      <c r="I205" s="11">
        <v>46802</v>
      </c>
      <c r="J205" s="11">
        <v>164391</v>
      </c>
      <c r="K205" s="11">
        <v>226816</v>
      </c>
      <c r="L205" s="11">
        <v>260325</v>
      </c>
      <c r="M205" s="37"/>
      <c r="N205" s="11"/>
    </row>
    <row r="206" spans="1:14" ht="15.75">
      <c r="A206" s="39" t="s">
        <v>115</v>
      </c>
      <c r="C206" s="11">
        <v>-187</v>
      </c>
      <c r="D206" s="11">
        <v>-35747</v>
      </c>
      <c r="E206" s="11"/>
      <c r="F206" s="11"/>
      <c r="G206" s="11"/>
      <c r="I206" s="11">
        <v>-100227</v>
      </c>
      <c r="J206" s="11">
        <v>-160515</v>
      </c>
      <c r="K206" s="11">
        <v>-220941</v>
      </c>
      <c r="L206" s="11">
        <v>-269366</v>
      </c>
      <c r="M206" s="37"/>
      <c r="N206" s="11"/>
    </row>
    <row r="207" spans="1:14" ht="15.75">
      <c r="A207" s="39" t="s">
        <v>116</v>
      </c>
      <c r="C207" s="11">
        <v>5954</v>
      </c>
      <c r="D207" s="11">
        <v>32146</v>
      </c>
      <c r="E207" s="11"/>
      <c r="F207" s="11"/>
      <c r="G207" s="11"/>
      <c r="I207" s="11">
        <v>1505</v>
      </c>
      <c r="J207" s="11">
        <v>68572</v>
      </c>
      <c r="K207" s="11">
        <v>96213</v>
      </c>
      <c r="L207" s="11">
        <v>116785</v>
      </c>
      <c r="M207" s="37"/>
      <c r="N207" s="11"/>
    </row>
    <row r="208" spans="1:14" ht="15.75">
      <c r="A208" s="39" t="s">
        <v>104</v>
      </c>
      <c r="C208" s="11">
        <v>7144</v>
      </c>
      <c r="D208" s="11">
        <v>9487</v>
      </c>
      <c r="E208" s="11"/>
      <c r="F208" s="11"/>
      <c r="G208" s="11"/>
      <c r="I208" s="11">
        <v>12092</v>
      </c>
      <c r="J208" s="11">
        <v>24888</v>
      </c>
      <c r="K208" s="11">
        <v>33650</v>
      </c>
      <c r="L208" s="11">
        <v>44757</v>
      </c>
      <c r="M208" s="37"/>
      <c r="N208" s="11"/>
    </row>
    <row r="209" spans="1:14" ht="15.75">
      <c r="A209" s="39" t="s">
        <v>128</v>
      </c>
      <c r="C209" s="43">
        <v>7914</v>
      </c>
      <c r="D209" s="11">
        <v>0</v>
      </c>
      <c r="E209" s="11"/>
      <c r="F209" s="11"/>
      <c r="G209" s="11"/>
      <c r="I209" s="11" t="s">
        <v>136</v>
      </c>
      <c r="J209" s="11" t="s">
        <v>136</v>
      </c>
      <c r="K209" s="11">
        <v>122926</v>
      </c>
      <c r="L209" s="11">
        <v>122926</v>
      </c>
      <c r="M209" s="37"/>
      <c r="N209" s="11"/>
    </row>
    <row r="210" spans="1:14" s="16" customFormat="1" ht="16.5">
      <c r="A210" s="16" t="s">
        <v>117</v>
      </c>
      <c r="C210" s="17">
        <f>SUM(C191:C209)</f>
        <v>-2333950</v>
      </c>
      <c r="D210" s="17">
        <f>SUM(D191:D209)</f>
        <v>-3396074</v>
      </c>
      <c r="E210" s="18">
        <f>SUM(E191:E209)</f>
        <v>0</v>
      </c>
      <c r="F210" s="18">
        <f>SUM(F191:F209)</f>
        <v>0</v>
      </c>
      <c r="G210" s="11"/>
      <c r="I210" s="17">
        <v>-31791231</v>
      </c>
      <c r="J210" s="17">
        <v>-33329417</v>
      </c>
      <c r="K210" s="17">
        <v>-33922453</v>
      </c>
      <c r="L210" s="17">
        <v>-39320539</v>
      </c>
      <c r="M210" s="38"/>
      <c r="N210" s="19"/>
    </row>
    <row r="211" spans="3:14" ht="15.75">
      <c r="C211" s="11"/>
      <c r="D211" s="11"/>
      <c r="E211" s="11"/>
      <c r="F211" s="11"/>
      <c r="G211" s="37"/>
      <c r="I211" s="11"/>
      <c r="J211" s="11"/>
      <c r="K211" s="11"/>
      <c r="L211" s="11"/>
      <c r="M211" s="37"/>
      <c r="N211" s="11"/>
    </row>
    <row r="212" spans="1:14" ht="15.75">
      <c r="A212" s="2" t="s">
        <v>118</v>
      </c>
      <c r="C212" s="11"/>
      <c r="D212" s="11"/>
      <c r="E212" s="11"/>
      <c r="F212" s="11"/>
      <c r="G212" s="37"/>
      <c r="I212" s="11"/>
      <c r="J212" s="11"/>
      <c r="K212" s="11"/>
      <c r="L212" s="11"/>
      <c r="M212" s="37"/>
      <c r="N212" s="11"/>
    </row>
    <row r="213" spans="1:14" ht="15.75">
      <c r="A213" s="39" t="s">
        <v>119</v>
      </c>
      <c r="C213" s="11">
        <v>-400000</v>
      </c>
      <c r="D213" s="11">
        <v>2900000</v>
      </c>
      <c r="E213" s="11"/>
      <c r="F213" s="11"/>
      <c r="G213" s="37"/>
      <c r="I213" s="11">
        <v>4660000</v>
      </c>
      <c r="J213" s="11">
        <v>-4680000</v>
      </c>
      <c r="K213" s="11">
        <v>-1170000</v>
      </c>
      <c r="L213" s="11">
        <v>-6470000</v>
      </c>
      <c r="M213" s="37"/>
      <c r="N213" s="11"/>
    </row>
    <row r="214" spans="1:14" ht="15.75">
      <c r="A214" s="39" t="s">
        <v>139</v>
      </c>
      <c r="C214" s="11">
        <v>-1397385</v>
      </c>
      <c r="D214" s="11">
        <v>-3896591</v>
      </c>
      <c r="E214" s="11"/>
      <c r="F214" s="11"/>
      <c r="G214" s="37"/>
      <c r="I214" s="11">
        <v>3496713</v>
      </c>
      <c r="J214" s="11">
        <v>7893678</v>
      </c>
      <c r="K214" s="11">
        <v>15385465</v>
      </c>
      <c r="L214" s="11">
        <v>12289537</v>
      </c>
      <c r="M214" s="37"/>
      <c r="N214" s="11"/>
    </row>
    <row r="215" spans="1:14" ht="15.75">
      <c r="A215" s="39" t="s">
        <v>134</v>
      </c>
      <c r="C215" s="43" t="s">
        <v>136</v>
      </c>
      <c r="D215" s="11">
        <v>0</v>
      </c>
      <c r="E215" s="11"/>
      <c r="F215" s="11"/>
      <c r="G215" s="37"/>
      <c r="I215" s="11">
        <v>19979415</v>
      </c>
      <c r="J215" s="11">
        <v>19979415</v>
      </c>
      <c r="K215" s="11">
        <v>19979415</v>
      </c>
      <c r="L215" s="11">
        <v>19979415</v>
      </c>
      <c r="M215" s="37"/>
      <c r="N215" s="11"/>
    </row>
    <row r="216" spans="1:14" ht="15.75">
      <c r="A216" s="39" t="s">
        <v>189</v>
      </c>
      <c r="C216" s="11">
        <v>0</v>
      </c>
      <c r="D216" s="11">
        <v>0</v>
      </c>
      <c r="G216" s="37"/>
      <c r="I216" s="11">
        <v>0</v>
      </c>
      <c r="J216" s="11">
        <v>0</v>
      </c>
      <c r="K216" s="11">
        <v>0</v>
      </c>
      <c r="L216" s="11">
        <v>6496758</v>
      </c>
      <c r="M216" s="37"/>
      <c r="N216" s="11"/>
    </row>
    <row r="217" spans="1:14" ht="15.75">
      <c r="A217" s="39" t="s">
        <v>120</v>
      </c>
      <c r="C217" s="11">
        <v>-61383</v>
      </c>
      <c r="D217" s="11">
        <v>-53579</v>
      </c>
      <c r="E217" s="11"/>
      <c r="G217" s="37"/>
      <c r="I217" s="11">
        <v>-4051000</v>
      </c>
      <c r="J217" s="11">
        <v>-4102000</v>
      </c>
      <c r="K217" s="11">
        <v>-4203000</v>
      </c>
      <c r="L217" s="11">
        <v>-4304000</v>
      </c>
      <c r="M217" s="37"/>
      <c r="N217" s="11"/>
    </row>
    <row r="218" spans="1:14" ht="15.75">
      <c r="A218" s="39" t="s">
        <v>148</v>
      </c>
      <c r="C218" s="11">
        <v>-1019556</v>
      </c>
      <c r="D218" s="11">
        <v>-967129</v>
      </c>
      <c r="E218" s="11"/>
      <c r="G218" s="37"/>
      <c r="I218" s="11">
        <v>-997335</v>
      </c>
      <c r="J218" s="11">
        <v>-1938642</v>
      </c>
      <c r="K218" s="11">
        <v>-2939852</v>
      </c>
      <c r="L218" s="11">
        <v>-3881512</v>
      </c>
      <c r="M218" s="37"/>
      <c r="N218" s="11"/>
    </row>
    <row r="219" spans="1:14" ht="15.75">
      <c r="A219" s="39" t="s">
        <v>121</v>
      </c>
      <c r="C219" s="11">
        <v>36665</v>
      </c>
      <c r="D219" s="11">
        <v>40238</v>
      </c>
      <c r="E219" s="11"/>
      <c r="G219" s="37"/>
      <c r="I219" s="11">
        <v>34339</v>
      </c>
      <c r="J219" s="11">
        <v>73475</v>
      </c>
      <c r="K219" s="11">
        <v>128203</v>
      </c>
      <c r="L219" s="11">
        <v>192808</v>
      </c>
      <c r="M219" s="37"/>
      <c r="N219" s="11"/>
    </row>
    <row r="220" spans="1:14" ht="15.75">
      <c r="A220" s="39" t="s">
        <v>122</v>
      </c>
      <c r="C220" s="11">
        <v>-21147</v>
      </c>
      <c r="D220" s="11">
        <v>-39422</v>
      </c>
      <c r="E220" s="11"/>
      <c r="G220" s="37"/>
      <c r="I220" s="11">
        <v>-20666</v>
      </c>
      <c r="J220" s="11">
        <v>-38401</v>
      </c>
      <c r="K220" s="11">
        <v>-66953</v>
      </c>
      <c r="L220" s="11">
        <v>-119240</v>
      </c>
      <c r="M220" s="37"/>
      <c r="N220" s="11"/>
    </row>
    <row r="221" spans="1:14" ht="15.75">
      <c r="A221" s="39" t="s">
        <v>140</v>
      </c>
      <c r="C221" s="11">
        <v>0</v>
      </c>
      <c r="D221" s="11">
        <v>-400</v>
      </c>
      <c r="E221" s="11"/>
      <c r="G221" s="37"/>
      <c r="I221" s="11">
        <v>0</v>
      </c>
      <c r="J221" s="11">
        <v>-655043</v>
      </c>
      <c r="K221" s="11">
        <v>-14005485</v>
      </c>
      <c r="L221" s="11">
        <v>-14005485</v>
      </c>
      <c r="M221" s="37"/>
      <c r="N221" s="11"/>
    </row>
    <row r="222" spans="1:14" ht="15.75">
      <c r="A222" s="39" t="s">
        <v>105</v>
      </c>
      <c r="C222" s="11">
        <v>-221258</v>
      </c>
      <c r="D222" s="11">
        <v>-213691</v>
      </c>
      <c r="E222" s="11"/>
      <c r="F222" s="11"/>
      <c r="G222" s="37"/>
      <c r="I222" s="11">
        <v>-106918</v>
      </c>
      <c r="J222" s="11">
        <v>-332790</v>
      </c>
      <c r="K222" s="11">
        <v>-405207</v>
      </c>
      <c r="L222" s="11">
        <v>-487496</v>
      </c>
      <c r="M222" s="37"/>
      <c r="N222" s="11"/>
    </row>
    <row r="223" spans="1:14" s="16" customFormat="1" ht="16.5">
      <c r="A223" s="16" t="s">
        <v>123</v>
      </c>
      <c r="C223" s="17">
        <f>SUM(C213:C222)</f>
        <v>-3084064</v>
      </c>
      <c r="D223" s="17">
        <f>SUM(D213:D222)</f>
        <v>-2230574</v>
      </c>
      <c r="E223" s="18">
        <f>SUM(E213:E222)</f>
        <v>0</v>
      </c>
      <c r="F223" s="18">
        <f>SUM(F213:F222)</f>
        <v>0</v>
      </c>
      <c r="G223" s="38"/>
      <c r="I223" s="17">
        <v>22994548</v>
      </c>
      <c r="J223" s="17">
        <v>16199692</v>
      </c>
      <c r="K223" s="17">
        <v>12702586</v>
      </c>
      <c r="L223" s="17">
        <v>9690785</v>
      </c>
      <c r="M223" s="38"/>
      <c r="N223" s="19"/>
    </row>
    <row r="224" spans="1:14" ht="15.75">
      <c r="A224" s="2" t="s">
        <v>124</v>
      </c>
      <c r="C224" s="11">
        <v>-851</v>
      </c>
      <c r="D224" s="11">
        <v>-354</v>
      </c>
      <c r="E224" s="11"/>
      <c r="F224" s="11"/>
      <c r="G224" s="37"/>
      <c r="I224" s="11">
        <v>-1114</v>
      </c>
      <c r="J224" s="11">
        <v>-2826</v>
      </c>
      <c r="K224" s="11">
        <v>-790</v>
      </c>
      <c r="L224" s="11">
        <v>1653</v>
      </c>
      <c r="M224" s="37"/>
      <c r="N224" s="11"/>
    </row>
    <row r="225" spans="1:14" s="16" customFormat="1" ht="16.5">
      <c r="A225" s="16" t="s">
        <v>125</v>
      </c>
      <c r="C225" s="34">
        <v>577297</v>
      </c>
      <c r="D225" s="34">
        <v>4398108</v>
      </c>
      <c r="E225" s="34">
        <f>E224+E223+E210+E188</f>
        <v>0</v>
      </c>
      <c r="F225" s="34">
        <f>F224+F223+F210+F188</f>
        <v>0</v>
      </c>
      <c r="G225" s="31"/>
      <c r="I225" s="34">
        <v>437661</v>
      </c>
      <c r="J225" s="34" t="s">
        <v>191</v>
      </c>
      <c r="K225" s="34">
        <v>1794676</v>
      </c>
      <c r="L225" s="34">
        <v>2114421</v>
      </c>
      <c r="M225" s="31"/>
      <c r="N225" s="19"/>
    </row>
    <row r="226" spans="1:14" ht="15.75">
      <c r="A226" s="2" t="s">
        <v>126</v>
      </c>
      <c r="C226" s="11">
        <v>10777791</v>
      </c>
      <c r="D226" s="11">
        <v>11355088</v>
      </c>
      <c r="E226" s="11"/>
      <c r="F226" s="11"/>
      <c r="G226" s="37"/>
      <c r="I226" s="11">
        <v>8663370</v>
      </c>
      <c r="J226" s="11">
        <v>8663370</v>
      </c>
      <c r="K226" s="11">
        <v>8663370</v>
      </c>
      <c r="L226" s="11">
        <v>8663370</v>
      </c>
      <c r="M226" s="37"/>
      <c r="N226" s="11"/>
    </row>
    <row r="227" spans="1:14" s="16" customFormat="1" ht="17.25" thickBot="1">
      <c r="A227" s="16" t="s">
        <v>127</v>
      </c>
      <c r="C227" s="35">
        <f>SUM(C225:C226)</f>
        <v>11355088</v>
      </c>
      <c r="D227" s="35">
        <f>SUM(D225:D226)</f>
        <v>15753196</v>
      </c>
      <c r="E227" s="35">
        <f>SUM(E225:E226)</f>
        <v>0</v>
      </c>
      <c r="F227" s="35">
        <f>SUM(F225:F226)</f>
        <v>0</v>
      </c>
      <c r="G227" s="31"/>
      <c r="I227" s="35">
        <v>9101031</v>
      </c>
      <c r="J227" s="35">
        <v>8237272</v>
      </c>
      <c r="K227" s="35">
        <v>10458046</v>
      </c>
      <c r="L227" s="35">
        <v>10777791</v>
      </c>
      <c r="M227" s="31"/>
      <c r="N227" s="19"/>
    </row>
    <row r="228" spans="7:13" ht="16.5" thickTop="1">
      <c r="G228" s="36"/>
      <c r="M228" s="36"/>
    </row>
    <row r="229" spans="1:12" ht="15.75">
      <c r="A229" s="2" t="s">
        <v>150</v>
      </c>
      <c r="C229" s="11">
        <f>C227-C60</f>
        <v>0</v>
      </c>
      <c r="D229" s="11">
        <f>D227-D60</f>
        <v>0</v>
      </c>
      <c r="E229" s="11">
        <f>E227-E60</f>
        <v>0</v>
      </c>
      <c r="F229" s="11">
        <f>F227-F60</f>
        <v>0</v>
      </c>
      <c r="G229" s="11"/>
      <c r="H229" s="11">
        <f>H227-H60</f>
        <v>0</v>
      </c>
      <c r="I229" s="11">
        <f>I227-I60</f>
        <v>0</v>
      </c>
      <c r="J229" s="11">
        <f>J227-J60</f>
        <v>0</v>
      </c>
      <c r="K229" s="11">
        <f>K227-K60</f>
        <v>0</v>
      </c>
      <c r="L229" s="11">
        <f>L227-L60</f>
        <v>0</v>
      </c>
    </row>
    <row r="230" spans="1:12" ht="15.75">
      <c r="A230" s="2" t="s">
        <v>151</v>
      </c>
      <c r="C230" s="11">
        <f>C89-C142</f>
        <v>0</v>
      </c>
      <c r="D230" s="11">
        <f>D89-D142</f>
        <v>0</v>
      </c>
      <c r="E230" s="11">
        <f>E89-E142</f>
        <v>0</v>
      </c>
      <c r="F230" s="11">
        <f>F89-F142</f>
        <v>0</v>
      </c>
      <c r="G230" s="11"/>
      <c r="H230" s="11">
        <f>H89-H142</f>
        <v>0</v>
      </c>
      <c r="I230" s="11">
        <f>I89-I142</f>
        <v>0</v>
      </c>
      <c r="J230" s="11">
        <f>J89-J142</f>
        <v>0</v>
      </c>
      <c r="K230" s="11">
        <f>K89-K142</f>
        <v>0</v>
      </c>
      <c r="L230" s="11">
        <f>L89-L142</f>
        <v>0</v>
      </c>
    </row>
  </sheetData>
  <sheetProtection/>
  <mergeCells count="2">
    <mergeCell ref="I4:M4"/>
    <mergeCell ref="C4:G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4" r:id="rId1"/>
  <rowBreaks count="4" manualBreakCount="4">
    <brk id="54" max="12" man="1"/>
    <brk id="91" max="12" man="1"/>
    <brk id="146" max="12" man="1"/>
    <brk id="2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 jocelyn</cp:lastModifiedBy>
  <cp:lastPrinted>2019-05-03T07:33:50Z</cp:lastPrinted>
  <dcterms:created xsi:type="dcterms:W3CDTF">2000-01-04T02:26:02Z</dcterms:created>
  <dcterms:modified xsi:type="dcterms:W3CDTF">2021-08-05T06:10:53Z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